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/>
  <mc:AlternateContent xmlns:mc="http://schemas.openxmlformats.org/markup-compatibility/2006">
    <mc:Choice Requires="x15">
      <x15ac:absPath xmlns:x15ac="http://schemas.microsoft.com/office/spreadsheetml/2010/11/ac" url="C:\Users\jg\Google Drev\Ny google drev struktur\Farligt gods\Skabeloner til ADR kurser 21 juni 2013\Skabeloner 2017\"/>
    </mc:Choice>
  </mc:AlternateContent>
  <workbookProtection workbookAlgorithmName="SHA-512" workbookHashValue="eQj14EqGi9WKZXK5szviD0DQrZTKdL6O8lB+s3vDBHRW5lTnBzd02RI7Ml8smqcrKkylBsVJPmoJixQW8gcDmg==" workbookSaltValue="ZQjqqrYwZlgu8+fsb6sqdw==" workbookSpinCount="100000" lockStructure="1"/>
  <bookViews>
    <workbookView xWindow="0" yWindow="0" windowWidth="23040" windowHeight="8472" tabRatio="802" xr2:uid="{00000000-000D-0000-FFFF-FFFF00000000}"/>
  </bookViews>
  <sheets>
    <sheet name="Lektionsoversigt" sheetId="1" r:id="rId1"/>
    <sheet name="Anmeldelse NY" sheetId="4" r:id="rId2"/>
  </sheets>
  <calcPr calcId="171027" concurrentCalc="0"/>
</workbook>
</file>

<file path=xl/calcChain.xml><?xml version="1.0" encoding="utf-8"?>
<calcChain xmlns="http://schemas.openxmlformats.org/spreadsheetml/2006/main">
  <c r="D176" i="1" l="1"/>
  <c r="C176" i="1"/>
  <c r="D182" i="1"/>
  <c r="D158" i="1"/>
  <c r="K43" i="1"/>
  <c r="K41" i="1"/>
  <c r="K39" i="1"/>
  <c r="B137" i="1"/>
  <c r="D134" i="1"/>
  <c r="B115" i="1"/>
  <c r="B135" i="1"/>
  <c r="D128" i="1"/>
  <c r="K37" i="1"/>
  <c r="D125" i="1"/>
  <c r="D65" i="1"/>
  <c r="G46" i="1"/>
  <c r="B25" i="4"/>
  <c r="B26" i="1"/>
  <c r="B165" i="1"/>
  <c r="F127" i="1"/>
  <c r="C165" i="1"/>
  <c r="J26" i="4"/>
  <c r="F186" i="1"/>
  <c r="F184" i="1"/>
  <c r="B9" i="4"/>
  <c r="B10" i="4"/>
  <c r="B11" i="4"/>
  <c r="B12" i="4"/>
  <c r="B13" i="4"/>
  <c r="B14" i="4"/>
  <c r="D179" i="1"/>
  <c r="D173" i="1"/>
  <c r="D170" i="1"/>
  <c r="D167" i="1"/>
  <c r="D148" i="1"/>
  <c r="D145" i="1"/>
  <c r="B167" i="1"/>
  <c r="C167" i="1"/>
  <c r="B168" i="1"/>
  <c r="C168" i="1"/>
  <c r="B170" i="1"/>
  <c r="C170" i="1"/>
  <c r="B171" i="1"/>
  <c r="C171" i="1"/>
  <c r="B173" i="1"/>
  <c r="C173" i="1"/>
  <c r="B174" i="1"/>
  <c r="C174" i="1"/>
  <c r="B176" i="1"/>
  <c r="B177" i="1"/>
  <c r="C177" i="1"/>
  <c r="B179" i="1"/>
  <c r="C179" i="1"/>
  <c r="B180" i="1"/>
  <c r="C180" i="1"/>
  <c r="K26" i="4"/>
  <c r="B182" i="1"/>
  <c r="C182" i="1"/>
  <c r="B183" i="1"/>
  <c r="C183" i="1"/>
  <c r="D31" i="4"/>
  <c r="B185" i="1"/>
  <c r="C185" i="1"/>
  <c r="E30" i="4"/>
  <c r="E31" i="4"/>
  <c r="D30" i="4"/>
  <c r="B132" i="1"/>
  <c r="H26" i="4"/>
  <c r="D114" i="1"/>
  <c r="D91" i="1"/>
  <c r="B74" i="1"/>
  <c r="D94" i="1"/>
  <c r="D88" i="1"/>
  <c r="D85" i="1"/>
  <c r="D82" i="1"/>
  <c r="D79" i="1"/>
  <c r="D76" i="1"/>
  <c r="B100" i="1"/>
  <c r="F26" i="4"/>
  <c r="D102" i="1"/>
  <c r="D105" i="1"/>
  <c r="D108" i="1"/>
  <c r="D111" i="1"/>
  <c r="D118" i="1"/>
  <c r="C74" i="1"/>
  <c r="B76" i="1"/>
  <c r="C76" i="1"/>
  <c r="B77" i="1"/>
  <c r="C77" i="1"/>
  <c r="B79" i="1"/>
  <c r="D26" i="4"/>
  <c r="C100" i="1"/>
  <c r="B102" i="1"/>
  <c r="C102" i="1"/>
  <c r="B103" i="1"/>
  <c r="C103" i="1"/>
  <c r="B105" i="1"/>
  <c r="C105" i="1"/>
  <c r="B106" i="1"/>
  <c r="C106" i="1"/>
  <c r="B108" i="1"/>
  <c r="C108" i="1"/>
  <c r="B109" i="1"/>
  <c r="C109" i="1"/>
  <c r="B111" i="1"/>
  <c r="C111" i="1"/>
  <c r="B112" i="1"/>
  <c r="C112" i="1"/>
  <c r="B114" i="1"/>
  <c r="C114" i="1"/>
  <c r="C132" i="1"/>
  <c r="B187" i="1"/>
  <c r="B18" i="4"/>
  <c r="B17" i="4"/>
  <c r="D22" i="4"/>
  <c r="D21" i="4"/>
  <c r="B134" i="1"/>
  <c r="C134" i="1"/>
  <c r="B116" i="1"/>
  <c r="C79" i="1"/>
  <c r="B80" i="1"/>
  <c r="C80" i="1"/>
  <c r="B82" i="1"/>
  <c r="C116" i="1"/>
  <c r="B118" i="1"/>
  <c r="C118" i="1"/>
  <c r="D59" i="1"/>
  <c r="D151" i="1"/>
  <c r="D139" i="1"/>
  <c r="D68" i="1"/>
  <c r="D56" i="1"/>
  <c r="D50" i="1"/>
  <c r="D142" i="1"/>
  <c r="C82" i="1"/>
  <c r="B83" i="1"/>
  <c r="C83" i="1"/>
  <c r="B85" i="1"/>
  <c r="F160" i="1"/>
  <c r="D154" i="1"/>
  <c r="D121" i="1"/>
  <c r="B47" i="1"/>
  <c r="B26" i="4"/>
  <c r="D47" i="1"/>
  <c r="G13" i="1"/>
  <c r="F21" i="1"/>
  <c r="H21" i="1"/>
  <c r="I21" i="1"/>
  <c r="G73" i="1"/>
  <c r="C47" i="1"/>
  <c r="B48" i="1"/>
  <c r="C48" i="1"/>
  <c r="B50" i="1"/>
  <c r="C50" i="1"/>
  <c r="B51" i="1"/>
  <c r="C85" i="1"/>
  <c r="B86" i="1"/>
  <c r="G99" i="1"/>
  <c r="F25" i="4"/>
  <c r="D25" i="4"/>
  <c r="B29" i="4"/>
  <c r="C51" i="1"/>
  <c r="B53" i="1"/>
  <c r="C53" i="1"/>
  <c r="B54" i="1"/>
  <c r="C54" i="1"/>
  <c r="C86" i="1"/>
  <c r="B88" i="1"/>
  <c r="G131" i="1"/>
  <c r="H25" i="4"/>
  <c r="G164" i="1"/>
  <c r="J25" i="4"/>
  <c r="C29" i="4"/>
  <c r="G21" i="1"/>
  <c r="C88" i="1"/>
  <c r="B89" i="1"/>
  <c r="B56" i="1"/>
  <c r="C56" i="1"/>
  <c r="B57" i="1"/>
  <c r="C57" i="1"/>
  <c r="B59" i="1"/>
  <c r="C59" i="1"/>
  <c r="B60" i="1"/>
  <c r="C60" i="1"/>
  <c r="D29" i="4"/>
  <c r="E29" i="4"/>
  <c r="C89" i="1"/>
  <c r="B91" i="1"/>
  <c r="B62" i="1"/>
  <c r="C62" i="1"/>
  <c r="B63" i="1"/>
  <c r="C63" i="1"/>
  <c r="B65" i="1"/>
  <c r="C65" i="1"/>
  <c r="B66" i="1"/>
  <c r="C66" i="1"/>
  <c r="C91" i="1"/>
  <c r="B92" i="1"/>
  <c r="B68" i="1"/>
  <c r="C68" i="1"/>
  <c r="B69" i="1"/>
  <c r="C69" i="1"/>
  <c r="C26" i="4"/>
  <c r="C92" i="1"/>
  <c r="B94" i="1"/>
  <c r="C94" i="1"/>
  <c r="B95" i="1"/>
  <c r="C95" i="1"/>
  <c r="E26" i="4"/>
  <c r="B119" i="1"/>
  <c r="C119" i="1"/>
  <c r="B121" i="1"/>
  <c r="C121" i="1"/>
  <c r="B122" i="1"/>
  <c r="C122" i="1"/>
  <c r="G26" i="4"/>
  <c r="B125" i="1"/>
  <c r="C125" i="1"/>
  <c r="B126" i="1"/>
  <c r="J115" i="1"/>
  <c r="C137" i="1"/>
  <c r="B139" i="1"/>
  <c r="C139" i="1"/>
  <c r="B140" i="1"/>
  <c r="C140" i="1"/>
  <c r="B142" i="1"/>
  <c r="C142" i="1"/>
  <c r="B143" i="1"/>
  <c r="C143" i="1"/>
  <c r="B145" i="1"/>
  <c r="C145" i="1"/>
  <c r="B146" i="1"/>
  <c r="C146" i="1"/>
  <c r="B148" i="1"/>
  <c r="C148" i="1"/>
  <c r="B149" i="1"/>
  <c r="C149" i="1"/>
  <c r="B151" i="1"/>
  <c r="C151" i="1"/>
  <c r="B152" i="1"/>
  <c r="C152" i="1"/>
  <c r="B154" i="1"/>
  <c r="C154" i="1"/>
  <c r="B155" i="1"/>
  <c r="C155" i="1"/>
  <c r="I26" i="4"/>
  <c r="C126" i="1"/>
  <c r="B30" i="4"/>
  <c r="B158" i="1"/>
  <c r="C158" i="1"/>
  <c r="B159" i="1"/>
  <c r="C159" i="1"/>
  <c r="B161" i="1"/>
  <c r="K135" i="1"/>
  <c r="C30" i="4"/>
  <c r="B128" i="1"/>
  <c r="B31" i="4"/>
  <c r="C3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Jørgen Gregersen</author>
    <author>Svend ny</author>
  </authors>
  <commentList>
    <comment ref="F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Udfyldes KUN hvis undervisningen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Udfyldes KUN hvis eksamen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Særlig info:
Kunne være, hvis adgang til undervisning eller eksamen kræver særlige foranstaltninger eller lignende. (Eksempelvis: Ringe til portner, tlf. xx xx xx xx). Anmærkning overføres aut. til Anmeldelse-Bestillings-ark.</t>
        </r>
      </text>
    </comment>
  </commentList>
</comments>
</file>

<file path=xl/sharedStrings.xml><?xml version="1.0" encoding="utf-8"?>
<sst xmlns="http://schemas.openxmlformats.org/spreadsheetml/2006/main" count="195" uniqueCount="138">
  <si>
    <t>Pause</t>
  </si>
  <si>
    <t xml:space="preserve">Middag </t>
  </si>
  <si>
    <t>fra</t>
  </si>
  <si>
    <t>til</t>
  </si>
  <si>
    <t>min</t>
  </si>
  <si>
    <t>Dag 1</t>
  </si>
  <si>
    <t>lekt.</t>
  </si>
  <si>
    <t>nødvendig tid ved opstart, før egentlig undervisning første dag</t>
  </si>
  <si>
    <t xml:space="preserve">kursusstart </t>
  </si>
  <si>
    <t>(dd-mm-åå)</t>
  </si>
  <si>
    <t>mødetidspunkt</t>
  </si>
  <si>
    <t>Særlige risici i forbindelse med eksplosive og pyrotekniske stoffer og genstande</t>
  </si>
  <si>
    <t>Hvorledes køretøjer reagerer under kørsel, herunder ladningens bevægelser</t>
  </si>
  <si>
    <t>-</t>
  </si>
  <si>
    <t>antal minutter</t>
  </si>
  <si>
    <t>Kursusudbyder (navn)</t>
  </si>
  <si>
    <t>Kursusudbyder (adresse)</t>
  </si>
  <si>
    <t>Undervisningen afholdes (adr.):</t>
  </si>
  <si>
    <t>Eksamensdato</t>
  </si>
  <si>
    <t>Dag 2</t>
  </si>
  <si>
    <t>Middag</t>
  </si>
  <si>
    <t>Dag 3</t>
  </si>
  <si>
    <t>Transportdokumenter, skriftlige anvisninger, containerpakkeattester</t>
  </si>
  <si>
    <t>Kontrol af overensstemmelse mellem kolliafmærkning og transportdokumenter</t>
  </si>
  <si>
    <t>Pause og klargøring til eksamen</t>
  </si>
  <si>
    <t>cfo@brs.dk</t>
  </si>
  <si>
    <t>Generel teoretisk viden om de forskellige og forskelligartede lastnings- og aflæsningssystemer</t>
  </si>
  <si>
    <t>Særlige risici og indsatsmuligheder vedr. uheld, ifm. tankvognstransporter af farligt gods</t>
  </si>
  <si>
    <t>Forholdsregler i forbindelse med statisk elektricitet</t>
  </si>
  <si>
    <t>Tunnelrestriktioner</t>
  </si>
  <si>
    <t>Eksamen for</t>
  </si>
  <si>
    <t>Pause og forberedelse til eksamen</t>
  </si>
  <si>
    <t>Evt. særlig info til BRS:</t>
  </si>
  <si>
    <t>Kursusudbyders CVR-nr.</t>
  </si>
  <si>
    <t>Instruktør(er): Teoretiske lektioner</t>
  </si>
  <si>
    <t>Instruktør(er): Praktiske lektioner</t>
  </si>
  <si>
    <t>Evaluering af eksamen mv. og afslutning af kursus for disse elever.</t>
  </si>
  <si>
    <t>varighed af middagspause (anbefalet 30 minutter)</t>
  </si>
  <si>
    <t>Til Beredskabsstyrelsen, Center for Forebyggelse</t>
  </si>
  <si>
    <t>Anmeldelse af farligt gods chaufførkursus (ADR-kursus)</t>
  </si>
  <si>
    <r>
      <t xml:space="preserve">jf. pkt. 4.1 i Beredskabsstyrelsens </t>
    </r>
    <r>
      <rPr>
        <i/>
        <sz val="11"/>
        <rFont val="Calibri"/>
        <family val="2"/>
      </rPr>
      <t>Vilkår for godkendelse af farligt gods chaufførkurser</t>
    </r>
  </si>
  <si>
    <t>Anmeldelse sker af hensyn til Beredskabsstyrelsens mulighed for at føre tilsyn med kurset.</t>
  </si>
  <si>
    <t>Kursusudbyder</t>
  </si>
  <si>
    <t>Navn:</t>
  </si>
  <si>
    <t>Tlf. til eventuel kontakt vedr. tilsyn:</t>
  </si>
  <si>
    <t>Kursussted</t>
  </si>
  <si>
    <t>Postnr. og by:</t>
  </si>
  <si>
    <t xml:space="preserve">Særlige adgangsforhold: </t>
  </si>
  <si>
    <t>Instruktør(er)s navn(e)</t>
  </si>
  <si>
    <t>Teori:</t>
  </si>
  <si>
    <t xml:space="preserve">Tidsrummet for undervisning: </t>
  </si>
  <si>
    <t>Kursusdatoer</t>
  </si>
  <si>
    <t>Tidsrum (start/slut)</t>
  </si>
  <si>
    <t xml:space="preserve">Tidsrummet for eksamen: </t>
  </si>
  <si>
    <t>Tid - start:</t>
  </si>
  <si>
    <t>Tid - slut:</t>
  </si>
  <si>
    <t>Adresse</t>
  </si>
  <si>
    <t>Postnr. og by</t>
  </si>
  <si>
    <t>CVR-nummer</t>
  </si>
  <si>
    <t>Undervsiningen afholdes, adresse:</t>
  </si>
  <si>
    <t>Eksamen afholdes (adr. hvis anden)</t>
  </si>
  <si>
    <t xml:space="preserve">Velkomst og opstart. </t>
  </si>
  <si>
    <t>Andre transportformer, og særlige regler herfor</t>
  </si>
  <si>
    <t>Multimodal transport</t>
  </si>
  <si>
    <t>Introduktion til håndbog: Vejtransport af Farligt gods</t>
  </si>
  <si>
    <t>De almindelige bestemmelser vedrørende transport af farligt gods</t>
  </si>
  <si>
    <t>De vigtigste faretyper</t>
  </si>
  <si>
    <t>Klassificering, emballagegrupper, UN-numre og faresedler (miljø-mærke)</t>
  </si>
  <si>
    <t xml:space="preserve">Emballagekrav, godkendelsesmærkning af emballage </t>
  </si>
  <si>
    <t>Afmærkning af kolli. Faresedler og påskrifter (+ retningspile)</t>
  </si>
  <si>
    <t>Angivelser i transportdokumenter</t>
  </si>
  <si>
    <t>Regler for sammenlæsning – også gældende (fødevarer/foderstoffer) - i samme køretøj.</t>
  </si>
  <si>
    <t xml:space="preserve">Fareskilte og faresedler (køretøj, veksellad, container). Ansvar, eget og andres </t>
  </si>
  <si>
    <t>Regler/sikkerhedsforanstaltninger ved håndtering, og i forbindelse med af- og pålæsning</t>
  </si>
  <si>
    <t xml:space="preserve"> Opsamling og repetition. </t>
  </si>
  <si>
    <t>Transport under frimængde</t>
  </si>
  <si>
    <t xml:space="preserve">Transport som: Begrænsede og undtagne mængder </t>
  </si>
  <si>
    <t>Generelle og særlige uddannelseskrav</t>
  </si>
  <si>
    <t>Hvad føreren bør og ikke bør gøre under transport af farligt gods</t>
  </si>
  <si>
    <t>Lastsikring (surring/stuvning)</t>
  </si>
  <si>
    <t>Hensigtsmæssige forebyg. og sikkerhedsmæssige foranstaltninger, for forskellige faretyper.</t>
  </si>
  <si>
    <t>Indsats efter ulykke (1.-hjælp, beskyttelsesudstyr, skr. anvisninger mv.)</t>
  </si>
  <si>
    <t>Trafiksikkerhed, - tunnelsikkerhed, bevidst om sikkerhed - Oplæg til praktisk øvelse</t>
  </si>
  <si>
    <t>Køretøjets udstyr/brandslukningsudstyr, personligt værneudstyr,</t>
  </si>
  <si>
    <t>Praktisk øvelse, fortsat</t>
  </si>
  <si>
    <t>Uheldsøvelse (gen. forholdsregler for chaufføren, evt. særlige forholdsregler, brand, førstehjælp)</t>
  </si>
  <si>
    <t>Afrunding og evaluering af praktisk øvelse</t>
  </si>
  <si>
    <t>Opsamling/repetition fra dag 2</t>
  </si>
  <si>
    <t>Regler for miljøbeskyttelse, farligt affald - (kommunekemi, deklaration, - eksport, ledsagedokument)</t>
  </si>
  <si>
    <t>Sikringsbestemmelser (kapitel 1.10)</t>
  </si>
  <si>
    <t>Tunnelrestriktioner og tvangsruter</t>
  </si>
  <si>
    <t>Regler for begrænsninger i transporteret mængde i visse klasser</t>
  </si>
  <si>
    <t>Formål med og betjening af teknisk udstyr på køretøjer. (eks. køleanlæg)</t>
  </si>
  <si>
    <t>Opsamling og eventuel repetition</t>
  </si>
  <si>
    <t xml:space="preserve">Klasse 1 </t>
  </si>
  <si>
    <t>Klassens særlige opbygning med underklasser og forenelighedsgrupper</t>
  </si>
  <si>
    <t>Særlige angivelser i transportdokumenter.</t>
  </si>
  <si>
    <t>Kolliafmærkning, faresedler og påskrifter</t>
  </si>
  <si>
    <t>Regler for sammenlæsning.</t>
  </si>
  <si>
    <t>Krav om køretøjsgodkendelser, ADR-godkendelsesattester</t>
  </si>
  <si>
    <t>Typer af køretøjer, EXII og EXIII.</t>
  </si>
  <si>
    <t>Begrænsninger i transporteret mængde.</t>
  </si>
  <si>
    <t>Regler for afmærkning af køretøjer. Faresedler og orange fareskilte</t>
  </si>
  <si>
    <t>Dag 4</t>
  </si>
  <si>
    <t>Særlige regler, vedr. transport, af- og pålæsning, rygningsforbud, opsyn m.m.</t>
  </si>
  <si>
    <t>Opsamling og repetition vedrørende klasse 1</t>
  </si>
  <si>
    <t>Tank</t>
  </si>
  <si>
    <t>Introduktion til afsnit i håndbog, særligt vedrørende transport i tanke</t>
  </si>
  <si>
    <t>Særlige regler for transport i tanke og tankcontainere</t>
  </si>
  <si>
    <t>Særlige krav til køretøjer</t>
  </si>
  <si>
    <t>Specifikke yderligere bestemmelser, der finder anvendelse på brugen af disse køretøjer, herunder:</t>
  </si>
  <si>
    <t xml:space="preserve">godkendelsesattester, godkendelsesmærkning, </t>
  </si>
  <si>
    <t>Afmærkning med faresedler og orangefarvede skilte mv.</t>
  </si>
  <si>
    <t>Skvulpeplader, rumopdeling m.v. Oplæg til  praktisk øvelse (Tank-del)</t>
  </si>
  <si>
    <t>Praktisk øvelse (TANK)</t>
  </si>
  <si>
    <t>Dag 5</t>
  </si>
  <si>
    <t>opsamling på- og evaluering af praktisk øvelse</t>
  </si>
  <si>
    <t>Belæsningsforhold, herunder</t>
  </si>
  <si>
    <t>Fyldningsgrad, vægtfylde,</t>
  </si>
  <si>
    <t xml:space="preserve">lastfordeling </t>
  </si>
  <si>
    <t>Opsamling generelt, og eventuel repetition</t>
  </si>
  <si>
    <t xml:space="preserve"> Grundkursus + kl. 1</t>
  </si>
  <si>
    <t>Antal kursister - Grundkursus:</t>
  </si>
  <si>
    <t>Antal kursister - Grundkursus + klasse 1:</t>
  </si>
  <si>
    <t>Antal kursister - Grundkursus + klasse 1 + Tank:</t>
  </si>
  <si>
    <t>Antal kursister - Grundkursus + Tank:</t>
  </si>
  <si>
    <t>Eksamen Grundkursus</t>
  </si>
  <si>
    <t>Grund</t>
  </si>
  <si>
    <t>Eksamen afholdes (adr. hvis anden):</t>
  </si>
  <si>
    <t>Grund+kl.1+Tank</t>
  </si>
  <si>
    <t xml:space="preserve"> Grund + Tank</t>
  </si>
  <si>
    <t>Grund+kl.1</t>
  </si>
  <si>
    <t>Bevidsthed om sikring</t>
  </si>
  <si>
    <t>Evaluering af eksamen mv. og afslutning af kurusus for disse elever.</t>
  </si>
  <si>
    <t>Praktiske øvelser:</t>
  </si>
  <si>
    <r>
      <t>Praktisk øvelse</t>
    </r>
    <r>
      <rPr>
        <sz val="11"/>
        <rFont val="Tahoma"/>
        <family val="2"/>
      </rPr>
      <t xml:space="preserve"> grundlæggende viden om brug af:</t>
    </r>
  </si>
  <si>
    <t xml:space="preserve"> grund, klasse 1 og tank </t>
  </si>
  <si>
    <t xml:space="preserve"> grund, og tank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</si>
</sst>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hh:mm;@"/>
    <numFmt numFmtId="166" formatCode="dd/mm/yy;@"/>
  </numFmts>
  <fonts count="21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sz val="11"/>
      <name val="Calibri"/>
      <family val="2"/>
    </font>
    <font>
      <b/>
      <sz val="10"/>
      <name val="Tahoma"/>
      <family val="2"/>
    </font>
    <font>
      <i/>
      <sz val="11"/>
      <name val="Calibri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rgb="FFFF0000"/>
      <name val="Tahoma"/>
      <family val="2"/>
    </font>
    <font>
      <u/>
      <sz val="11"/>
      <name val="Tahoma"/>
      <family val="2"/>
    </font>
    <font>
      <sz val="11"/>
      <color indexed="1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36">
    <xf numFmtId="0" fontId="0" fillId="0" borderId="0" xfId="0"/>
    <xf numFmtId="0" fontId="0" fillId="0" borderId="0" xfId="0" applyProtection="1"/>
    <xf numFmtId="0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0" xfId="0" applyNumberFormat="1" applyFont="1" applyProtection="1"/>
    <xf numFmtId="0" fontId="0" fillId="0" borderId="0" xfId="0" applyNumberFormat="1" applyProtection="1"/>
    <xf numFmtId="0" fontId="1" fillId="0" borderId="0" xfId="0" applyFont="1" applyProtection="1"/>
    <xf numFmtId="0" fontId="6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/>
    <xf numFmtId="0" fontId="8" fillId="0" borderId="0" xfId="1" applyAlignment="1" applyProtection="1"/>
    <xf numFmtId="0" fontId="1" fillId="0" borderId="0" xfId="2" applyFont="1" applyFill="1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 applyBorder="1" applyProtection="1"/>
    <xf numFmtId="0" fontId="1" fillId="0" borderId="0" xfId="0" applyFont="1" applyFill="1" applyBorder="1" applyAlignment="1" applyProtection="1">
      <alignment vertical="center"/>
    </xf>
    <xf numFmtId="20" fontId="0" fillId="0" borderId="1" xfId="0" applyNumberFormat="1" applyBorder="1" applyAlignment="1">
      <alignment horizontal="center"/>
    </xf>
    <xf numFmtId="0" fontId="0" fillId="0" borderId="0" xfId="0" applyFill="1" applyProtection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49" fontId="3" fillId="0" borderId="0" xfId="0" applyNumberFormat="1" applyFont="1" applyBorder="1"/>
    <xf numFmtId="0" fontId="5" fillId="0" borderId="0" xfId="0" applyFont="1" applyBorder="1" applyAlignment="1"/>
    <xf numFmtId="0" fontId="7" fillId="0" borderId="0" xfId="0" applyFont="1" applyBorder="1" applyAlignment="1"/>
    <xf numFmtId="0" fontId="10" fillId="0" borderId="0" xfId="0" applyFont="1"/>
    <xf numFmtId="0" fontId="12" fillId="0" borderId="0" xfId="0" applyFont="1"/>
    <xf numFmtId="0" fontId="11" fillId="0" borderId="0" xfId="0" applyFont="1"/>
    <xf numFmtId="0" fontId="10" fillId="0" borderId="1" xfId="0" applyFont="1" applyBorder="1" applyAlignment="1">
      <alignment vertical="top" wrapText="1"/>
    </xf>
    <xf numFmtId="20" fontId="2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2" fillId="0" borderId="0" xfId="2" applyFont="1"/>
    <xf numFmtId="0" fontId="3" fillId="0" borderId="0" xfId="2" applyFont="1" applyBorder="1"/>
    <xf numFmtId="0" fontId="2" fillId="0" borderId="0" xfId="2" applyBorder="1"/>
    <xf numFmtId="0" fontId="2" fillId="0" borderId="0" xfId="2"/>
    <xf numFmtId="0" fontId="10" fillId="0" borderId="1" xfId="2" applyFont="1" applyBorder="1" applyAlignment="1">
      <alignment vertical="top" wrapText="1"/>
    </xf>
    <xf numFmtId="0" fontId="10" fillId="0" borderId="48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3" fillId="0" borderId="0" xfId="2" applyFont="1" applyBorder="1" applyAlignment="1">
      <alignment horizontal="left"/>
    </xf>
    <xf numFmtId="0" fontId="1" fillId="0" borderId="0" xfId="2" applyFont="1" applyBorder="1" applyAlignment="1" applyProtection="1">
      <alignment vertical="top" wrapText="1"/>
    </xf>
    <xf numFmtId="0" fontId="15" fillId="0" borderId="0" xfId="0" applyFont="1" applyProtection="1"/>
    <xf numFmtId="166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Protection="1"/>
    <xf numFmtId="0" fontId="2" fillId="0" borderId="0" xfId="0" applyFont="1" applyProtection="1"/>
    <xf numFmtId="0" fontId="0" fillId="0" borderId="0" xfId="0" applyBorder="1" applyProtection="1"/>
    <xf numFmtId="0" fontId="0" fillId="0" borderId="0" xfId="0" applyProtection="1"/>
    <xf numFmtId="0" fontId="2" fillId="0" borderId="0" xfId="0" applyFont="1" applyProtection="1"/>
    <xf numFmtId="0" fontId="0" fillId="0" borderId="0" xfId="0" applyBorder="1" applyProtection="1"/>
    <xf numFmtId="0" fontId="1" fillId="0" borderId="0" xfId="0" applyFont="1" applyFill="1" applyBorder="1" applyAlignment="1" applyProtection="1">
      <alignment vertical="center"/>
    </xf>
    <xf numFmtId="164" fontId="17" fillId="2" borderId="2" xfId="0" applyNumberFormat="1" applyFont="1" applyFill="1" applyBorder="1" applyAlignment="1" applyProtection="1">
      <alignment horizontal="center"/>
      <protection locked="0"/>
    </xf>
    <xf numFmtId="0" fontId="16" fillId="3" borderId="6" xfId="0" applyFont="1" applyFill="1" applyBorder="1" applyProtection="1"/>
    <xf numFmtId="0" fontId="16" fillId="3" borderId="7" xfId="0" applyFont="1" applyFill="1" applyBorder="1" applyProtection="1"/>
    <xf numFmtId="0" fontId="16" fillId="3" borderId="8" xfId="0" applyFont="1" applyFill="1" applyBorder="1" applyProtection="1"/>
    <xf numFmtId="20" fontId="17" fillId="2" borderId="3" xfId="0" applyNumberFormat="1" applyFont="1" applyFill="1" applyBorder="1" applyAlignment="1" applyProtection="1">
      <alignment horizontal="center"/>
      <protection locked="0"/>
    </xf>
    <xf numFmtId="0" fontId="16" fillId="3" borderId="9" xfId="0" applyFont="1" applyFill="1" applyBorder="1" applyProtection="1"/>
    <xf numFmtId="0" fontId="16" fillId="3" borderId="10" xfId="0" applyFont="1" applyFill="1" applyBorder="1" applyProtection="1"/>
    <xf numFmtId="0" fontId="16" fillId="3" borderId="11" xfId="0" applyFont="1" applyFill="1" applyBorder="1" applyProtection="1"/>
    <xf numFmtId="0" fontId="17" fillId="2" borderId="2" xfId="0" applyNumberFormat="1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center"/>
      <protection locked="0"/>
    </xf>
    <xf numFmtId="0" fontId="17" fillId="2" borderId="5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Protection="1"/>
    <xf numFmtId="0" fontId="16" fillId="3" borderId="21" xfId="0" applyFont="1" applyFill="1" applyBorder="1" applyProtection="1"/>
    <xf numFmtId="0" fontId="16" fillId="3" borderId="22" xfId="0" applyFont="1" applyFill="1" applyBorder="1" applyProtection="1"/>
    <xf numFmtId="0" fontId="16" fillId="3" borderId="36" xfId="0" applyFont="1" applyFill="1" applyBorder="1" applyAlignment="1" applyProtection="1">
      <alignment horizontal="left"/>
    </xf>
    <xf numFmtId="0" fontId="17" fillId="3" borderId="13" xfId="0" applyFont="1" applyFill="1" applyBorder="1" applyAlignment="1" applyProtection="1">
      <alignment horizontal="left"/>
    </xf>
    <xf numFmtId="0" fontId="17" fillId="3" borderId="13" xfId="0" applyFont="1" applyFill="1" applyBorder="1" applyAlignment="1" applyProtection="1">
      <alignment horizontal="center"/>
    </xf>
    <xf numFmtId="0" fontId="16" fillId="3" borderId="9" xfId="0" applyFont="1" applyFill="1" applyBorder="1" applyAlignment="1" applyProtection="1">
      <alignment horizontal="left"/>
    </xf>
    <xf numFmtId="0" fontId="17" fillId="3" borderId="10" xfId="0" applyFont="1" applyFill="1" applyBorder="1" applyAlignment="1" applyProtection="1">
      <alignment horizontal="left"/>
    </xf>
    <xf numFmtId="0" fontId="17" fillId="3" borderId="10" xfId="0" applyFont="1" applyFill="1" applyBorder="1" applyAlignment="1" applyProtection="1">
      <alignment horizontal="center"/>
    </xf>
    <xf numFmtId="0" fontId="17" fillId="3" borderId="6" xfId="0" applyFont="1" applyFill="1" applyBorder="1" applyAlignment="1" applyProtection="1">
      <alignment horizontal="left"/>
    </xf>
    <xf numFmtId="0" fontId="17" fillId="3" borderId="47" xfId="0" applyFont="1" applyFill="1" applyBorder="1" applyAlignment="1" applyProtection="1">
      <alignment horizontal="left"/>
    </xf>
    <xf numFmtId="0" fontId="17" fillId="3" borderId="47" xfId="0" applyFont="1" applyFill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center"/>
      <protection locked="0"/>
    </xf>
    <xf numFmtId="0" fontId="18" fillId="3" borderId="9" xfId="0" applyFont="1" applyFill="1" applyBorder="1" applyAlignment="1" applyProtection="1">
      <alignment horizontal="left"/>
    </xf>
    <xf numFmtId="0" fontId="17" fillId="3" borderId="9" xfId="0" applyFont="1" applyFill="1" applyBorder="1" applyAlignment="1" applyProtection="1">
      <alignment horizontal="left"/>
    </xf>
    <xf numFmtId="0" fontId="16" fillId="0" borderId="0" xfId="0" applyFont="1" applyProtection="1"/>
    <xf numFmtId="0" fontId="16" fillId="0" borderId="15" xfId="0" applyFont="1" applyBorder="1" applyProtection="1"/>
    <xf numFmtId="0" fontId="16" fillId="0" borderId="16" xfId="0" applyFont="1" applyBorder="1" applyProtection="1"/>
    <xf numFmtId="0" fontId="17" fillId="0" borderId="35" xfId="0" applyFont="1" applyBorder="1" applyProtection="1"/>
    <xf numFmtId="164" fontId="17" fillId="0" borderId="4" xfId="0" applyNumberFormat="1" applyFont="1" applyFill="1" applyBorder="1" applyAlignment="1" applyProtection="1">
      <alignment horizontal="center"/>
    </xf>
    <xf numFmtId="0" fontId="16" fillId="4" borderId="7" xfId="0" applyFont="1" applyFill="1" applyBorder="1" applyAlignment="1" applyProtection="1"/>
    <xf numFmtId="0" fontId="16" fillId="4" borderId="3" xfId="0" applyFont="1" applyFill="1" applyBorder="1" applyAlignment="1" applyProtection="1"/>
    <xf numFmtId="20" fontId="16" fillId="0" borderId="17" xfId="0" applyNumberFormat="1" applyFont="1" applyBorder="1" applyAlignment="1" applyProtection="1">
      <alignment horizontal="center"/>
    </xf>
    <xf numFmtId="20" fontId="16" fillId="0" borderId="18" xfId="0" applyNumberFormat="1" applyFont="1" applyBorder="1" applyAlignment="1" applyProtection="1">
      <alignment horizontal="center"/>
    </xf>
    <xf numFmtId="0" fontId="16" fillId="0" borderId="18" xfId="0" applyFont="1" applyBorder="1" applyAlignment="1" applyProtection="1">
      <alignment horizontal="center"/>
    </xf>
    <xf numFmtId="0" fontId="16" fillId="0" borderId="19" xfId="0" applyFont="1" applyBorder="1" applyProtection="1"/>
    <xf numFmtId="20" fontId="16" fillId="0" borderId="39" xfId="0" applyNumberFormat="1" applyFont="1" applyBorder="1" applyAlignment="1" applyProtection="1">
      <alignment horizontal="center" vertical="center"/>
    </xf>
    <xf numFmtId="20" fontId="16" fillId="0" borderId="24" xfId="0" applyNumberFormat="1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0" borderId="28" xfId="0" applyFont="1" applyBorder="1" applyAlignment="1" applyProtection="1">
      <alignment horizontal="center" vertical="center"/>
    </xf>
    <xf numFmtId="20" fontId="16" fillId="0" borderId="20" xfId="0" applyNumberFormat="1" applyFont="1" applyBorder="1" applyAlignment="1" applyProtection="1">
      <alignment horizontal="center" vertical="center"/>
    </xf>
    <xf numFmtId="20" fontId="16" fillId="0" borderId="1" xfId="0" applyNumberFormat="1" applyFont="1" applyBorder="1" applyAlignment="1" applyProtection="1">
      <alignment horizontal="center" vertical="center"/>
    </xf>
    <xf numFmtId="0" fontId="16" fillId="0" borderId="1" xfId="0" applyFont="1" applyBorder="1" applyProtection="1"/>
    <xf numFmtId="20" fontId="16" fillId="0" borderId="44" xfId="0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20" fontId="16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top" wrapText="1"/>
    </xf>
    <xf numFmtId="49" fontId="16" fillId="0" borderId="34" xfId="2" applyNumberFormat="1" applyFont="1" applyBorder="1" applyAlignment="1" applyProtection="1">
      <alignment horizontal="left" vertical="top"/>
    </xf>
    <xf numFmtId="49" fontId="16" fillId="0" borderId="0" xfId="2" applyNumberFormat="1" applyFont="1" applyBorder="1" applyAlignment="1" applyProtection="1">
      <alignment horizontal="left" vertical="top"/>
    </xf>
    <xf numFmtId="49" fontId="16" fillId="0" borderId="21" xfId="2" applyNumberFormat="1" applyFont="1" applyBorder="1" applyAlignment="1" applyProtection="1">
      <alignment horizontal="left" vertical="top"/>
    </xf>
    <xf numFmtId="49" fontId="16" fillId="0" borderId="22" xfId="2" applyNumberFormat="1" applyFont="1" applyBorder="1" applyAlignment="1" applyProtection="1">
      <alignment horizontal="left" vertical="top"/>
    </xf>
    <xf numFmtId="0" fontId="16" fillId="0" borderId="25" xfId="2" applyFont="1" applyBorder="1" applyProtection="1"/>
    <xf numFmtId="0" fontId="16" fillId="0" borderId="13" xfId="2" applyFont="1" applyBorder="1" applyAlignment="1" applyProtection="1">
      <alignment horizontal="left" vertical="top"/>
    </xf>
    <xf numFmtId="0" fontId="16" fillId="0" borderId="14" xfId="2" applyFont="1" applyBorder="1" applyAlignment="1" applyProtection="1">
      <alignment horizontal="left" vertical="top"/>
    </xf>
    <xf numFmtId="0" fontId="16" fillId="0" borderId="0" xfId="2" applyFont="1" applyBorder="1" applyProtection="1"/>
    <xf numFmtId="0" fontId="16" fillId="0" borderId="0" xfId="2" applyFont="1" applyBorder="1" applyAlignment="1" applyProtection="1">
      <alignment horizontal="left" vertical="top"/>
    </xf>
    <xf numFmtId="0" fontId="16" fillId="0" borderId="23" xfId="2" applyFont="1" applyBorder="1" applyAlignment="1" applyProtection="1">
      <alignment horizontal="left" vertical="top"/>
    </xf>
    <xf numFmtId="0" fontId="16" fillId="0" borderId="34" xfId="2" applyFont="1" applyBorder="1" applyAlignment="1" applyProtection="1">
      <alignment horizontal="left" vertical="top"/>
    </xf>
    <xf numFmtId="0" fontId="16" fillId="0" borderId="21" xfId="2" applyFont="1" applyBorder="1" applyAlignment="1" applyProtection="1">
      <alignment horizontal="left" vertical="top"/>
    </xf>
    <xf numFmtId="0" fontId="16" fillId="0" borderId="22" xfId="2" applyFont="1" applyBorder="1" applyAlignment="1" applyProtection="1">
      <alignment horizontal="left" vertical="top"/>
    </xf>
    <xf numFmtId="0" fontId="16" fillId="0" borderId="25" xfId="2" applyFont="1" applyBorder="1" applyAlignment="1" applyProtection="1">
      <alignment horizontal="left" vertical="top"/>
    </xf>
    <xf numFmtId="0" fontId="16" fillId="0" borderId="24" xfId="2" applyFont="1" applyBorder="1" applyAlignment="1" applyProtection="1">
      <alignment horizontal="left" vertical="top"/>
    </xf>
    <xf numFmtId="0" fontId="17" fillId="6" borderId="0" xfId="2" applyFont="1" applyFill="1" applyBorder="1" applyAlignment="1" applyProtection="1">
      <alignment horizontal="left" vertical="top"/>
    </xf>
    <xf numFmtId="0" fontId="16" fillId="6" borderId="0" xfId="2" applyFont="1" applyFill="1" applyBorder="1" applyAlignment="1" applyProtection="1">
      <alignment horizontal="left" vertical="top"/>
    </xf>
    <xf numFmtId="0" fontId="16" fillId="6" borderId="23" xfId="2" applyFont="1" applyFill="1" applyBorder="1" applyAlignment="1" applyProtection="1">
      <alignment horizontal="left" vertical="top"/>
    </xf>
    <xf numFmtId="0" fontId="16" fillId="6" borderId="25" xfId="2" applyFont="1" applyFill="1" applyBorder="1" applyAlignment="1" applyProtection="1">
      <alignment horizontal="left" vertical="top"/>
    </xf>
    <xf numFmtId="0" fontId="16" fillId="6" borderId="13" xfId="2" applyFont="1" applyFill="1" applyBorder="1" applyAlignment="1" applyProtection="1">
      <alignment horizontal="left" vertical="top"/>
    </xf>
    <xf numFmtId="0" fontId="16" fillId="6" borderId="14" xfId="2" applyFont="1" applyFill="1" applyBorder="1" applyAlignment="1" applyProtection="1">
      <alignment horizontal="left" vertical="top"/>
    </xf>
    <xf numFmtId="0" fontId="16" fillId="5" borderId="19" xfId="2" applyFont="1" applyFill="1" applyBorder="1" applyAlignment="1" applyProtection="1">
      <alignment horizontal="left"/>
    </xf>
    <xf numFmtId="0" fontId="16" fillId="5" borderId="47" xfId="2" applyFont="1" applyFill="1" applyBorder="1" applyAlignment="1" applyProtection="1">
      <alignment horizontal="left"/>
    </xf>
    <xf numFmtId="0" fontId="16" fillId="5" borderId="8" xfId="2" applyFont="1" applyFill="1" applyBorder="1" applyAlignment="1" applyProtection="1">
      <alignment horizontal="left"/>
    </xf>
    <xf numFmtId="0" fontId="16" fillId="6" borderId="21" xfId="2" applyFont="1" applyFill="1" applyBorder="1" applyAlignment="1" applyProtection="1">
      <alignment horizontal="left" vertical="top"/>
    </xf>
    <xf numFmtId="0" fontId="16" fillId="6" borderId="22" xfId="2" applyFont="1" applyFill="1" applyBorder="1" applyAlignment="1" applyProtection="1">
      <alignment horizontal="left" vertical="top"/>
    </xf>
    <xf numFmtId="0" fontId="17" fillId="6" borderId="34" xfId="2" applyFont="1" applyFill="1" applyBorder="1" applyAlignment="1" applyProtection="1">
      <alignment horizontal="left" vertical="top"/>
    </xf>
    <xf numFmtId="0" fontId="16" fillId="6" borderId="33" xfId="2" applyFont="1" applyFill="1" applyBorder="1" applyProtection="1"/>
    <xf numFmtId="0" fontId="16" fillId="6" borderId="40" xfId="2" applyFont="1" applyFill="1" applyBorder="1" applyAlignment="1" applyProtection="1">
      <alignment horizontal="left" vertical="top"/>
    </xf>
    <xf numFmtId="0" fontId="16" fillId="6" borderId="41" xfId="2" applyFont="1" applyFill="1" applyBorder="1" applyAlignment="1" applyProtection="1">
      <alignment horizontal="left" vertical="top"/>
    </xf>
    <xf numFmtId="0" fontId="16" fillId="0" borderId="56" xfId="0" applyFont="1" applyBorder="1" applyProtection="1"/>
    <xf numFmtId="0" fontId="16" fillId="0" borderId="57" xfId="0" applyFont="1" applyBorder="1" applyProtection="1"/>
    <xf numFmtId="0" fontId="17" fillId="0" borderId="58" xfId="0" applyFont="1" applyBorder="1" applyProtection="1"/>
    <xf numFmtId="164" fontId="17" fillId="0" borderId="59" xfId="0" applyNumberFormat="1" applyFont="1" applyFill="1" applyBorder="1" applyAlignment="1" applyProtection="1">
      <alignment horizontal="center"/>
      <protection locked="0"/>
    </xf>
    <xf numFmtId="0" fontId="16" fillId="4" borderId="60" xfId="0" applyFont="1" applyFill="1" applyBorder="1" applyAlignment="1" applyProtection="1"/>
    <xf numFmtId="0" fontId="16" fillId="4" borderId="61" xfId="0" applyFont="1" applyFill="1" applyBorder="1" applyAlignment="1" applyProtection="1"/>
    <xf numFmtId="0" fontId="16" fillId="0" borderId="63" xfId="2" applyFont="1" applyBorder="1" applyAlignment="1" applyProtection="1">
      <alignment horizontal="left" vertical="top"/>
    </xf>
    <xf numFmtId="0" fontId="16" fillId="0" borderId="65" xfId="2" applyFont="1" applyBorder="1" applyAlignment="1" applyProtection="1">
      <alignment horizontal="left" vertical="top"/>
    </xf>
    <xf numFmtId="20" fontId="16" fillId="0" borderId="66" xfId="0" applyNumberFormat="1" applyFont="1" applyFill="1" applyBorder="1" applyAlignment="1" applyProtection="1">
      <alignment horizontal="center" vertical="center"/>
    </xf>
    <xf numFmtId="0" fontId="16" fillId="0" borderId="67" xfId="2" applyFont="1" applyBorder="1" applyAlignment="1" applyProtection="1">
      <alignment horizontal="left" vertical="top"/>
    </xf>
    <xf numFmtId="20" fontId="16" fillId="0" borderId="68" xfId="0" applyNumberFormat="1" applyFont="1" applyBorder="1" applyAlignment="1" applyProtection="1">
      <alignment horizontal="center" vertical="center"/>
    </xf>
    <xf numFmtId="20" fontId="16" fillId="0" borderId="66" xfId="0" applyNumberFormat="1" applyFont="1" applyBorder="1" applyAlignment="1" applyProtection="1">
      <alignment horizontal="center" vertical="center"/>
    </xf>
    <xf numFmtId="0" fontId="16" fillId="2" borderId="42" xfId="0" applyFont="1" applyFill="1" applyBorder="1" applyAlignment="1" applyProtection="1">
      <alignment horizontal="center"/>
      <protection locked="0"/>
    </xf>
    <xf numFmtId="20" fontId="16" fillId="0" borderId="70" xfId="0" applyNumberFormat="1" applyFont="1" applyBorder="1" applyAlignment="1" applyProtection="1">
      <alignment horizontal="center" vertical="center"/>
    </xf>
    <xf numFmtId="20" fontId="16" fillId="0" borderId="31" xfId="0" applyNumberFormat="1" applyFont="1" applyBorder="1" applyAlignment="1" applyProtection="1">
      <alignment horizontal="center" vertical="center"/>
    </xf>
    <xf numFmtId="0" fontId="16" fillId="0" borderId="40" xfId="0" applyFont="1" applyBorder="1" applyAlignment="1" applyProtection="1"/>
    <xf numFmtId="0" fontId="17" fillId="0" borderId="47" xfId="2" applyFont="1" applyFill="1" applyBorder="1" applyAlignment="1" applyProtection="1"/>
    <xf numFmtId="0" fontId="17" fillId="0" borderId="92" xfId="2" applyFont="1" applyFill="1" applyBorder="1" applyAlignment="1" applyProtection="1"/>
    <xf numFmtId="0" fontId="17" fillId="0" borderId="35" xfId="0" applyFont="1" applyBorder="1" applyAlignment="1" applyProtection="1">
      <alignment horizontal="left" vertical="top"/>
    </xf>
    <xf numFmtId="0" fontId="16" fillId="0" borderId="7" xfId="0" applyFont="1" applyBorder="1" applyProtection="1"/>
    <xf numFmtId="0" fontId="16" fillId="0" borderId="7" xfId="0" applyFont="1" applyBorder="1" applyAlignment="1" applyProtection="1">
      <alignment horizontal="left" vertical="top"/>
    </xf>
    <xf numFmtId="0" fontId="16" fillId="0" borderId="72" xfId="0" applyFont="1" applyBorder="1" applyAlignment="1" applyProtection="1">
      <alignment horizontal="left" vertical="top"/>
    </xf>
    <xf numFmtId="0" fontId="16" fillId="0" borderId="25" xfId="0" applyFont="1" applyBorder="1" applyAlignment="1" applyProtection="1">
      <alignment horizontal="left" vertical="top"/>
    </xf>
    <xf numFmtId="0" fontId="16" fillId="0" borderId="13" xfId="0" applyFont="1" applyBorder="1" applyAlignment="1" applyProtection="1">
      <alignment horizontal="left" vertical="top"/>
    </xf>
    <xf numFmtId="0" fontId="16" fillId="0" borderId="65" xfId="0" applyFont="1" applyBorder="1" applyAlignment="1" applyProtection="1">
      <alignment horizontal="left" vertical="top"/>
    </xf>
    <xf numFmtId="0" fontId="16" fillId="0" borderId="34" xfId="0" applyFont="1" applyBorder="1" applyAlignment="1" applyProtection="1">
      <alignment horizontal="left" vertical="top"/>
    </xf>
    <xf numFmtId="0" fontId="16" fillId="0" borderId="21" xfId="0" applyFont="1" applyBorder="1" applyAlignment="1" applyProtection="1">
      <alignment horizontal="left" vertical="top"/>
    </xf>
    <xf numFmtId="0" fontId="16" fillId="0" borderId="63" xfId="0" applyFont="1" applyBorder="1" applyAlignment="1" applyProtection="1">
      <alignment horizontal="left" vertical="top"/>
    </xf>
    <xf numFmtId="0" fontId="16" fillId="0" borderId="24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top"/>
    </xf>
    <xf numFmtId="0" fontId="16" fillId="0" borderId="67" xfId="0" applyFont="1" applyBorder="1" applyAlignment="1" applyProtection="1">
      <alignment horizontal="left" vertical="top"/>
    </xf>
    <xf numFmtId="20" fontId="16" fillId="0" borderId="62" xfId="0" applyNumberFormat="1" applyFont="1" applyBorder="1" applyAlignment="1" applyProtection="1">
      <alignment horizontal="center" vertical="center"/>
    </xf>
    <xf numFmtId="20" fontId="16" fillId="0" borderId="42" xfId="0" applyNumberFormat="1" applyFont="1" applyBorder="1" applyAlignment="1" applyProtection="1">
      <alignment horizontal="center" vertical="center"/>
    </xf>
    <xf numFmtId="0" fontId="16" fillId="0" borderId="42" xfId="0" applyFont="1" applyBorder="1" applyProtection="1"/>
    <xf numFmtId="0" fontId="16" fillId="0" borderId="35" xfId="0" applyFont="1" applyBorder="1" applyAlignment="1" applyProtection="1">
      <alignment horizontal="left" vertical="top"/>
    </xf>
    <xf numFmtId="0" fontId="16" fillId="0" borderId="3" xfId="0" applyFont="1" applyBorder="1" applyAlignment="1" applyProtection="1">
      <alignment horizontal="left" vertical="top"/>
    </xf>
    <xf numFmtId="0" fontId="16" fillId="0" borderId="33" xfId="0" applyFont="1" applyBorder="1" applyAlignment="1" applyProtection="1">
      <alignment horizontal="left" vertical="top"/>
    </xf>
    <xf numFmtId="0" fontId="16" fillId="0" borderId="40" xfId="0" applyFont="1" applyBorder="1" applyAlignment="1" applyProtection="1">
      <alignment horizontal="left" vertical="top"/>
    </xf>
    <xf numFmtId="0" fontId="16" fillId="0" borderId="41" xfId="0" applyFont="1" applyBorder="1" applyAlignment="1" applyProtection="1">
      <alignment horizontal="left" vertical="top"/>
    </xf>
    <xf numFmtId="20" fontId="16" fillId="0" borderId="15" xfId="0" applyNumberFormat="1" applyFont="1" applyBorder="1" applyAlignment="1" applyProtection="1">
      <alignment horizontal="center" vertical="center"/>
    </xf>
    <xf numFmtId="20" fontId="16" fillId="0" borderId="16" xfId="0" applyNumberFormat="1" applyFont="1" applyBorder="1" applyAlignment="1" applyProtection="1">
      <alignment horizontal="center" vertical="center"/>
    </xf>
    <xf numFmtId="0" fontId="16" fillId="0" borderId="35" xfId="0" applyFont="1" applyFill="1" applyBorder="1" applyAlignment="1" applyProtection="1">
      <alignment horizontal="center" vertical="center"/>
    </xf>
    <xf numFmtId="0" fontId="16" fillId="4" borderId="51" xfId="0" applyFont="1" applyFill="1" applyBorder="1" applyAlignment="1" applyProtection="1"/>
    <xf numFmtId="0" fontId="16" fillId="4" borderId="30" xfId="0" applyFont="1" applyFill="1" applyBorder="1" applyAlignment="1" applyProtection="1"/>
    <xf numFmtId="0" fontId="16" fillId="4" borderId="0" xfId="0" applyFont="1" applyFill="1" applyBorder="1" applyAlignment="1" applyProtection="1"/>
    <xf numFmtId="0" fontId="16" fillId="4" borderId="23" xfId="0" applyFont="1" applyFill="1" applyBorder="1" applyAlignment="1" applyProtection="1"/>
    <xf numFmtId="20" fontId="19" fillId="0" borderId="46" xfId="0" applyNumberFormat="1" applyFont="1" applyBorder="1" applyAlignment="1" applyProtection="1">
      <alignment horizontal="center" vertical="center"/>
    </xf>
    <xf numFmtId="0" fontId="19" fillId="0" borderId="46" xfId="0" applyFont="1" applyBorder="1" applyAlignment="1" applyProtection="1">
      <alignment horizontal="center" vertical="center"/>
    </xf>
    <xf numFmtId="0" fontId="19" fillId="0" borderId="46" xfId="0" applyFont="1" applyBorder="1" applyAlignment="1" applyProtection="1">
      <alignment horizontal="center"/>
    </xf>
    <xf numFmtId="0" fontId="16" fillId="0" borderId="80" xfId="0" applyFont="1" applyBorder="1" applyProtection="1"/>
    <xf numFmtId="166" fontId="17" fillId="0" borderId="81" xfId="0" applyNumberFormat="1" applyFont="1" applyFill="1" applyBorder="1" applyAlignment="1" applyProtection="1">
      <alignment horizontal="center"/>
      <protection locked="0"/>
    </xf>
    <xf numFmtId="0" fontId="16" fillId="4" borderId="82" xfId="0" applyFont="1" applyFill="1" applyBorder="1" applyAlignment="1" applyProtection="1"/>
    <xf numFmtId="0" fontId="16" fillId="4" borderId="83" xfId="0" applyFont="1" applyFill="1" applyBorder="1" applyAlignment="1" applyProtection="1"/>
    <xf numFmtId="0" fontId="16" fillId="0" borderId="85" xfId="0" applyFont="1" applyBorder="1" applyAlignment="1" applyProtection="1">
      <alignment horizontal="left" vertical="top"/>
    </xf>
    <xf numFmtId="20" fontId="16" fillId="2" borderId="70" xfId="0" applyNumberFormat="1" applyFont="1" applyFill="1" applyBorder="1" applyAlignment="1" applyProtection="1">
      <alignment horizontal="center" vertical="center"/>
      <protection locked="0"/>
    </xf>
    <xf numFmtId="20" fontId="16" fillId="0" borderId="40" xfId="0" applyNumberFormat="1" applyFont="1" applyBorder="1" applyAlignment="1" applyProtection="1">
      <alignment horizontal="center" vertical="center"/>
    </xf>
    <xf numFmtId="0" fontId="16" fillId="0" borderId="40" xfId="0" applyFont="1" applyFill="1" applyBorder="1" applyAlignment="1" applyProtection="1">
      <alignment horizontal="center" vertical="center"/>
    </xf>
    <xf numFmtId="0" fontId="17" fillId="0" borderId="93" xfId="2" applyFont="1" applyFill="1" applyBorder="1" applyAlignment="1" applyProtection="1"/>
    <xf numFmtId="0" fontId="17" fillId="0" borderId="52" xfId="2" applyFont="1" applyFill="1" applyBorder="1" applyAlignment="1" applyProtection="1"/>
    <xf numFmtId="0" fontId="17" fillId="0" borderId="94" xfId="2" applyFont="1" applyFill="1" applyBorder="1" applyAlignment="1" applyProtection="1"/>
    <xf numFmtId="0" fontId="17" fillId="7" borderId="0" xfId="2" applyFont="1" applyFill="1" applyBorder="1" applyProtection="1"/>
    <xf numFmtId="20" fontId="16" fillId="0" borderId="68" xfId="0" applyNumberFormat="1" applyFont="1" applyFill="1" applyBorder="1" applyAlignment="1" applyProtection="1">
      <alignment horizontal="center" vertical="center"/>
    </xf>
    <xf numFmtId="0" fontId="16" fillId="0" borderId="1" xfId="2" applyFont="1" applyFill="1" applyBorder="1" applyAlignment="1" applyProtection="1">
      <alignment wrapText="1"/>
    </xf>
    <xf numFmtId="0" fontId="16" fillId="0" borderId="33" xfId="2" applyFont="1" applyBorder="1" applyAlignment="1" applyProtection="1">
      <alignment horizontal="left" vertical="top"/>
    </xf>
    <xf numFmtId="20" fontId="16" fillId="0" borderId="64" xfId="0" applyNumberFormat="1" applyFont="1" applyBorder="1" applyAlignment="1" applyProtection="1">
      <alignment horizontal="center" vertical="center"/>
    </xf>
    <xf numFmtId="20" fontId="16" fillId="0" borderId="26" xfId="0" applyNumberFormat="1" applyFont="1" applyBorder="1" applyAlignment="1" applyProtection="1">
      <alignment horizontal="center" vertical="center"/>
    </xf>
    <xf numFmtId="0" fontId="16" fillId="0" borderId="67" xfId="2" applyFont="1" applyBorder="1" applyProtection="1"/>
    <xf numFmtId="0" fontId="16" fillId="0" borderId="34" xfId="2" applyFont="1" applyFill="1" applyBorder="1" applyAlignment="1" applyProtection="1">
      <alignment horizontal="left" vertical="top"/>
    </xf>
    <xf numFmtId="0" fontId="16" fillId="0" borderId="24" xfId="2" applyFont="1" applyFill="1" applyBorder="1" applyAlignment="1" applyProtection="1">
      <alignment horizontal="left" vertical="top"/>
    </xf>
    <xf numFmtId="0" fontId="16" fillId="0" borderId="25" xfId="2" applyFont="1" applyFill="1" applyBorder="1" applyAlignment="1" applyProtection="1">
      <alignment horizontal="left" vertical="top"/>
    </xf>
    <xf numFmtId="0" fontId="16" fillId="6" borderId="63" xfId="2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2" applyFont="1" applyFill="1" applyBorder="1" applyAlignment="1" applyProtection="1">
      <alignment horizontal="left" vertical="top"/>
    </xf>
    <xf numFmtId="20" fontId="16" fillId="0" borderId="100" xfId="0" applyNumberFormat="1" applyFont="1" applyBorder="1" applyAlignment="1" applyProtection="1">
      <alignment horizontal="center" vertical="center"/>
    </xf>
    <xf numFmtId="20" fontId="16" fillId="0" borderId="101" xfId="0" applyNumberFormat="1" applyFont="1" applyBorder="1" applyAlignment="1" applyProtection="1">
      <alignment horizontal="center" vertical="center"/>
    </xf>
    <xf numFmtId="0" fontId="16" fillId="0" borderId="101" xfId="0" applyFont="1" applyBorder="1" applyAlignment="1" applyProtection="1">
      <alignment horizontal="center" vertical="center"/>
    </xf>
    <xf numFmtId="0" fontId="16" fillId="0" borderId="5" xfId="2" applyFont="1" applyFill="1" applyBorder="1" applyAlignment="1" applyProtection="1">
      <alignment horizontal="center" vertical="center" wrapText="1"/>
    </xf>
    <xf numFmtId="0" fontId="17" fillId="0" borderId="91" xfId="2" applyFont="1" applyFill="1" applyBorder="1" applyAlignment="1" applyProtection="1">
      <alignment horizontal="center" vertical="center" wrapText="1"/>
    </xf>
    <xf numFmtId="0" fontId="16" fillId="0" borderId="101" xfId="0" applyFont="1" applyBorder="1" applyAlignment="1" applyProtection="1">
      <alignment horizontal="center"/>
    </xf>
    <xf numFmtId="165" fontId="16" fillId="0" borderId="0" xfId="0" applyNumberFormat="1" applyFont="1" applyAlignment="1" applyProtection="1">
      <alignment horizontal="center" vertical="center"/>
    </xf>
    <xf numFmtId="0" fontId="16" fillId="0" borderId="34" xfId="2" applyFont="1" applyBorder="1" applyProtection="1"/>
    <xf numFmtId="20" fontId="16" fillId="0" borderId="66" xfId="0" applyNumberFormat="1" applyFont="1" applyFill="1" applyBorder="1" applyAlignment="1" applyProtection="1">
      <alignment horizontal="center" vertical="center"/>
      <protection locked="0"/>
    </xf>
    <xf numFmtId="0" fontId="16" fillId="0" borderId="67" xfId="2" applyFont="1" applyFill="1" applyBorder="1" applyAlignment="1" applyProtection="1">
      <alignment horizontal="left" vertical="top"/>
    </xf>
    <xf numFmtId="0" fontId="16" fillId="0" borderId="13" xfId="2" applyFont="1" applyFill="1" applyBorder="1" applyAlignment="1" applyProtection="1">
      <alignment horizontal="left" vertical="top"/>
    </xf>
    <xf numFmtId="0" fontId="16" fillId="0" borderId="65" xfId="2" applyFont="1" applyFill="1" applyBorder="1" applyAlignment="1" applyProtection="1">
      <alignment horizontal="left" vertical="top"/>
    </xf>
    <xf numFmtId="0" fontId="16" fillId="0" borderId="21" xfId="2" applyFont="1" applyFill="1" applyBorder="1" applyAlignment="1" applyProtection="1">
      <alignment horizontal="left" vertical="top"/>
    </xf>
    <xf numFmtId="0" fontId="16" fillId="0" borderId="63" xfId="2" applyFont="1" applyFill="1" applyBorder="1" applyAlignment="1" applyProtection="1">
      <alignment horizontal="left" vertical="top"/>
    </xf>
    <xf numFmtId="0" fontId="16" fillId="0" borderId="40" xfId="2" applyFont="1" applyFill="1" applyBorder="1" applyAlignment="1" applyProtection="1">
      <alignment horizontal="left" vertical="top"/>
    </xf>
    <xf numFmtId="0" fontId="16" fillId="0" borderId="85" xfId="2" applyFont="1" applyFill="1" applyBorder="1" applyAlignment="1" applyProtection="1">
      <alignment horizontal="left" vertical="top"/>
    </xf>
    <xf numFmtId="0" fontId="16" fillId="0" borderId="42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16" fillId="4" borderId="34" xfId="0" applyFont="1" applyFill="1" applyBorder="1" applyAlignment="1" applyProtection="1">
      <alignment vertical="center"/>
    </xf>
    <xf numFmtId="0" fontId="16" fillId="4" borderId="21" xfId="0" applyFont="1" applyFill="1" applyBorder="1" applyAlignment="1" applyProtection="1">
      <alignment vertical="center"/>
    </xf>
    <xf numFmtId="0" fontId="16" fillId="4" borderId="97" xfId="0" applyFont="1" applyFill="1" applyBorder="1" applyAlignment="1" applyProtection="1">
      <alignment vertical="center"/>
    </xf>
    <xf numFmtId="0" fontId="16" fillId="4" borderId="25" xfId="0" applyFont="1" applyFill="1" applyBorder="1" applyAlignment="1" applyProtection="1">
      <alignment vertical="center"/>
    </xf>
    <xf numFmtId="0" fontId="16" fillId="4" borderId="13" xfId="0" applyFont="1" applyFill="1" applyBorder="1" applyAlignment="1" applyProtection="1">
      <alignment vertical="center"/>
    </xf>
    <xf numFmtId="0" fontId="16" fillId="4" borderId="98" xfId="0" applyFont="1" applyFill="1" applyBorder="1" applyAlignment="1" applyProtection="1">
      <alignment vertical="center"/>
    </xf>
    <xf numFmtId="0" fontId="16" fillId="0" borderId="24" xfId="0" applyFont="1" applyBorder="1" applyAlignment="1" applyProtection="1">
      <alignment horizontal="center" vertical="center"/>
    </xf>
    <xf numFmtId="20" fontId="16" fillId="0" borderId="87" xfId="0" applyNumberFormat="1" applyFont="1" applyBorder="1" applyAlignment="1" applyProtection="1">
      <alignment horizontal="center" vertical="center"/>
    </xf>
    <xf numFmtId="20" fontId="16" fillId="0" borderId="76" xfId="0" applyNumberFormat="1" applyFont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center" vertical="center"/>
    </xf>
    <xf numFmtId="0" fontId="16" fillId="0" borderId="88" xfId="0" applyFont="1" applyBorder="1" applyAlignment="1" applyProtection="1">
      <alignment horizontal="center" vertical="center"/>
    </xf>
    <xf numFmtId="0" fontId="16" fillId="0" borderId="75" xfId="0" applyFont="1" applyBorder="1" applyProtection="1"/>
    <xf numFmtId="0" fontId="16" fillId="0" borderId="78" xfId="0" applyFont="1" applyBorder="1" applyAlignment="1" applyProtection="1">
      <alignment horizontal="left" vertical="top"/>
    </xf>
    <xf numFmtId="0" fontId="16" fillId="0" borderId="79" xfId="0" applyFont="1" applyBorder="1" applyAlignment="1" applyProtection="1">
      <alignment horizontal="left" vertical="top"/>
    </xf>
    <xf numFmtId="0" fontId="17" fillId="0" borderId="1" xfId="2" applyFont="1" applyFill="1" applyBorder="1" applyAlignment="1" applyProtection="1">
      <alignment horizontal="center" vertical="center" wrapText="1"/>
    </xf>
    <xf numFmtId="0" fontId="17" fillId="0" borderId="44" xfId="2" applyFont="1" applyFill="1" applyBorder="1" applyAlignment="1" applyProtection="1">
      <alignment horizontal="center" vertical="center" wrapText="1"/>
    </xf>
    <xf numFmtId="20" fontId="16" fillId="0" borderId="45" xfId="0" applyNumberFormat="1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vertical="center"/>
    </xf>
    <xf numFmtId="0" fontId="16" fillId="0" borderId="43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vertical="top"/>
    </xf>
    <xf numFmtId="0" fontId="16" fillId="0" borderId="43" xfId="0" applyFont="1" applyBorder="1" applyAlignment="1" applyProtection="1">
      <alignment horizontal="center" vertical="top"/>
    </xf>
    <xf numFmtId="0" fontId="16" fillId="11" borderId="16" xfId="0" applyFont="1" applyFill="1" applyBorder="1" applyAlignment="1" applyProtection="1">
      <alignment horizontal="center" vertical="center"/>
      <protection locked="0"/>
    </xf>
    <xf numFmtId="0" fontId="16" fillId="11" borderId="101" xfId="0" applyFont="1" applyFill="1" applyBorder="1" applyAlignment="1" applyProtection="1">
      <alignment horizontal="center"/>
    </xf>
    <xf numFmtId="0" fontId="16" fillId="11" borderId="1" xfId="0" applyFont="1" applyFill="1" applyBorder="1" applyAlignment="1" applyProtection="1">
      <alignment horizontal="center"/>
    </xf>
    <xf numFmtId="165" fontId="17" fillId="0" borderId="47" xfId="2" applyNumberFormat="1" applyFont="1" applyFill="1" applyBorder="1" applyAlignment="1" applyProtection="1"/>
    <xf numFmtId="0" fontId="18" fillId="3" borderId="9" xfId="0" applyFont="1" applyFill="1" applyBorder="1" applyAlignment="1" applyProtection="1"/>
    <xf numFmtId="0" fontId="18" fillId="3" borderId="10" xfId="0" applyFont="1" applyFill="1" applyBorder="1" applyAlignment="1" applyProtection="1"/>
    <xf numFmtId="0" fontId="18" fillId="3" borderId="0" xfId="0" applyFont="1" applyFill="1" applyBorder="1" applyAlignment="1" applyProtection="1"/>
    <xf numFmtId="0" fontId="18" fillId="3" borderId="55" xfId="0" applyFont="1" applyFill="1" applyBorder="1" applyAlignment="1" applyProtection="1"/>
    <xf numFmtId="0" fontId="18" fillId="3" borderId="37" xfId="0" applyFont="1" applyFill="1" applyBorder="1" applyAlignment="1" applyProtection="1"/>
    <xf numFmtId="0" fontId="18" fillId="3" borderId="40" xfId="0" applyFont="1" applyFill="1" applyBorder="1" applyAlignment="1" applyProtection="1"/>
    <xf numFmtId="0" fontId="16" fillId="4" borderId="102" xfId="0" applyFont="1" applyFill="1" applyBorder="1" applyAlignment="1" applyProtection="1"/>
    <xf numFmtId="0" fontId="16" fillId="4" borderId="103" xfId="0" applyFont="1" applyFill="1" applyBorder="1" applyAlignment="1" applyProtection="1"/>
    <xf numFmtId="0" fontId="16" fillId="4" borderId="104" xfId="0" applyFont="1" applyFill="1" applyBorder="1" applyAlignment="1" applyProtection="1"/>
    <xf numFmtId="0" fontId="16" fillId="6" borderId="33" xfId="2" applyFont="1" applyFill="1" applyBorder="1" applyAlignment="1" applyProtection="1">
      <alignment horizontal="left" vertical="top" wrapText="1"/>
    </xf>
    <xf numFmtId="0" fontId="16" fillId="6" borderId="40" xfId="2" applyFont="1" applyFill="1" applyBorder="1" applyAlignment="1" applyProtection="1">
      <alignment horizontal="left" vertical="top" wrapText="1"/>
    </xf>
    <xf numFmtId="0" fontId="16" fillId="6" borderId="41" xfId="2" applyFont="1" applyFill="1" applyBorder="1" applyAlignment="1" applyProtection="1">
      <alignment horizontal="left" vertical="top" wrapText="1"/>
    </xf>
    <xf numFmtId="0" fontId="16" fillId="0" borderId="34" xfId="2" applyFont="1" applyBorder="1" applyAlignment="1" applyProtection="1">
      <alignment horizontal="left" vertical="top" wrapText="1"/>
    </xf>
    <xf numFmtId="0" fontId="16" fillId="0" borderId="21" xfId="2" applyFont="1" applyBorder="1" applyAlignment="1" applyProtection="1">
      <alignment horizontal="left" vertical="top" wrapText="1"/>
    </xf>
    <xf numFmtId="0" fontId="16" fillId="0" borderId="63" xfId="2" applyFont="1" applyBorder="1" applyAlignment="1" applyProtection="1">
      <alignment horizontal="left" vertical="top" wrapText="1"/>
    </xf>
    <xf numFmtId="0" fontId="16" fillId="4" borderId="34" xfId="0" applyFont="1" applyFill="1" applyBorder="1" applyAlignment="1" applyProtection="1">
      <alignment horizontal="left" vertical="top"/>
    </xf>
    <xf numFmtId="0" fontId="16" fillId="4" borderId="21" xfId="0" applyFont="1" applyFill="1" applyBorder="1" applyAlignment="1" applyProtection="1">
      <alignment horizontal="left" vertical="top"/>
    </xf>
    <xf numFmtId="0" fontId="16" fillId="4" borderId="97" xfId="0" applyFont="1" applyFill="1" applyBorder="1" applyAlignment="1" applyProtection="1">
      <alignment horizontal="left" vertical="top"/>
    </xf>
    <xf numFmtId="0" fontId="16" fillId="4" borderId="25" xfId="0" applyFont="1" applyFill="1" applyBorder="1" applyAlignment="1" applyProtection="1">
      <alignment horizontal="left" vertical="top"/>
    </xf>
    <xf numFmtId="0" fontId="16" fillId="4" borderId="13" xfId="0" applyFont="1" applyFill="1" applyBorder="1" applyAlignment="1" applyProtection="1">
      <alignment horizontal="left" vertical="top"/>
    </xf>
    <xf numFmtId="0" fontId="16" fillId="4" borderId="98" xfId="0" applyFont="1" applyFill="1" applyBorder="1" applyAlignment="1" applyProtection="1">
      <alignment horizontal="left" vertical="top"/>
    </xf>
    <xf numFmtId="20" fontId="16" fillId="0" borderId="62" xfId="0" applyNumberFormat="1" applyFont="1" applyBorder="1" applyAlignment="1" applyProtection="1">
      <alignment horizontal="center" vertical="center"/>
    </xf>
    <xf numFmtId="20" fontId="16" fillId="0" borderId="64" xfId="0" applyNumberFormat="1" applyFont="1" applyBorder="1" applyAlignment="1" applyProtection="1">
      <alignment horizontal="center" vertical="center"/>
    </xf>
    <xf numFmtId="20" fontId="16" fillId="0" borderId="42" xfId="0" applyNumberFormat="1" applyFont="1" applyBorder="1" applyAlignment="1" applyProtection="1">
      <alignment horizontal="center" vertical="center"/>
    </xf>
    <xf numFmtId="20" fontId="16" fillId="0" borderId="26" xfId="0" applyNumberFormat="1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5" borderId="19" xfId="2" applyFont="1" applyFill="1" applyBorder="1" applyAlignment="1" applyProtection="1">
      <alignment horizontal="left"/>
    </xf>
    <xf numFmtId="0" fontId="16" fillId="5" borderId="47" xfId="2" applyFont="1" applyFill="1" applyBorder="1" applyAlignment="1" applyProtection="1">
      <alignment horizontal="left"/>
    </xf>
    <xf numFmtId="0" fontId="16" fillId="5" borderId="92" xfId="2" applyFont="1" applyFill="1" applyBorder="1" applyAlignment="1" applyProtection="1">
      <alignment horizontal="left"/>
    </xf>
    <xf numFmtId="0" fontId="16" fillId="5" borderId="25" xfId="2" applyFont="1" applyFill="1" applyBorder="1" applyAlignment="1" applyProtection="1">
      <alignment horizontal="left"/>
    </xf>
    <xf numFmtId="0" fontId="16" fillId="5" borderId="13" xfId="2" applyFont="1" applyFill="1" applyBorder="1" applyAlignment="1" applyProtection="1">
      <alignment horizontal="left"/>
    </xf>
    <xf numFmtId="0" fontId="16" fillId="5" borderId="65" xfId="2" applyFont="1" applyFill="1" applyBorder="1" applyAlignment="1" applyProtection="1">
      <alignment horizontal="left"/>
    </xf>
    <xf numFmtId="0" fontId="16" fillId="5" borderId="99" xfId="2" applyFont="1" applyFill="1" applyBorder="1" applyAlignment="1" applyProtection="1">
      <alignment horizontal="left"/>
    </xf>
    <xf numFmtId="0" fontId="16" fillId="5" borderId="52" xfId="2" applyFont="1" applyFill="1" applyBorder="1" applyAlignment="1" applyProtection="1">
      <alignment horizontal="left"/>
    </xf>
    <xf numFmtId="0" fontId="16" fillId="5" borderId="94" xfId="2" applyFont="1" applyFill="1" applyBorder="1" applyAlignment="1" applyProtection="1">
      <alignment horizontal="left"/>
    </xf>
    <xf numFmtId="0" fontId="16" fillId="5" borderId="35" xfId="2" applyFont="1" applyFill="1" applyBorder="1" applyAlignment="1" applyProtection="1">
      <alignment horizontal="left"/>
    </xf>
    <xf numFmtId="0" fontId="16" fillId="5" borderId="7" xfId="2" applyFont="1" applyFill="1" applyBorder="1" applyAlignment="1" applyProtection="1">
      <alignment horizontal="left"/>
    </xf>
    <xf numFmtId="0" fontId="16" fillId="5" borderId="72" xfId="2" applyFont="1" applyFill="1" applyBorder="1" applyAlignment="1" applyProtection="1">
      <alignment horizontal="left"/>
    </xf>
    <xf numFmtId="0" fontId="16" fillId="5" borderId="2" xfId="2" applyFont="1" applyFill="1" applyBorder="1" applyAlignment="1" applyProtection="1">
      <alignment horizontal="left"/>
    </xf>
    <xf numFmtId="0" fontId="16" fillId="7" borderId="1" xfId="0" applyFont="1" applyFill="1" applyBorder="1" applyAlignment="1" applyProtection="1">
      <alignment horizontal="center" vertical="center"/>
    </xf>
    <xf numFmtId="0" fontId="16" fillId="0" borderId="33" xfId="2" applyFont="1" applyBorder="1" applyAlignment="1" applyProtection="1">
      <alignment horizontal="left" vertical="top" wrapText="1"/>
    </xf>
    <xf numFmtId="0" fontId="16" fillId="0" borderId="40" xfId="2" applyFont="1" applyBorder="1" applyAlignment="1" applyProtection="1">
      <alignment horizontal="left" vertical="top" wrapText="1"/>
    </xf>
    <xf numFmtId="0" fontId="16" fillId="0" borderId="85" xfId="2" applyFont="1" applyBorder="1" applyAlignment="1" applyProtection="1">
      <alignment horizontal="left" vertical="top" wrapText="1"/>
    </xf>
    <xf numFmtId="0" fontId="16" fillId="6" borderId="77" xfId="2" applyFont="1" applyFill="1" applyBorder="1" applyAlignment="1" applyProtection="1">
      <alignment horizontal="left" vertical="top" wrapText="1"/>
    </xf>
    <xf numFmtId="0" fontId="16" fillId="6" borderId="78" xfId="2" applyFont="1" applyFill="1" applyBorder="1" applyAlignment="1" applyProtection="1">
      <alignment horizontal="left" vertical="top" wrapText="1"/>
    </xf>
    <xf numFmtId="0" fontId="16" fillId="6" borderId="79" xfId="2" applyFont="1" applyFill="1" applyBorder="1" applyAlignment="1" applyProtection="1">
      <alignment horizontal="left" vertical="top" wrapText="1"/>
    </xf>
    <xf numFmtId="0" fontId="16" fillId="0" borderId="34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0" fontId="16" fillId="10" borderId="48" xfId="0" applyFont="1" applyFill="1" applyBorder="1" applyAlignment="1" applyProtection="1">
      <alignment horizontal="left" wrapText="1"/>
    </xf>
    <xf numFmtId="0" fontId="16" fillId="10" borderId="10" xfId="0" applyFont="1" applyFill="1" applyBorder="1" applyAlignment="1" applyProtection="1">
      <alignment horizontal="left" wrapText="1"/>
    </xf>
    <xf numFmtId="0" fontId="16" fillId="10" borderId="69" xfId="0" applyFont="1" applyFill="1" applyBorder="1" applyAlignment="1" applyProtection="1">
      <alignment horizontal="left" wrapText="1"/>
    </xf>
    <xf numFmtId="0" fontId="16" fillId="7" borderId="42" xfId="0" applyFont="1" applyFill="1" applyBorder="1" applyAlignment="1" applyProtection="1">
      <alignment horizontal="center" vertical="center"/>
    </xf>
    <xf numFmtId="0" fontId="16" fillId="7" borderId="26" xfId="0" applyFont="1" applyFill="1" applyBorder="1" applyAlignment="1" applyProtection="1">
      <alignment horizontal="center" vertical="center"/>
    </xf>
    <xf numFmtId="20" fontId="16" fillId="2" borderId="62" xfId="0" applyNumberFormat="1" applyFont="1" applyFill="1" applyBorder="1" applyAlignment="1" applyProtection="1">
      <alignment horizontal="center" vertical="center"/>
      <protection locked="0"/>
    </xf>
    <xf numFmtId="20" fontId="16" fillId="2" borderId="64" xfId="0" applyNumberFormat="1" applyFont="1" applyFill="1" applyBorder="1" applyAlignment="1" applyProtection="1">
      <alignment horizontal="center" vertical="center"/>
      <protection locked="0"/>
    </xf>
    <xf numFmtId="0" fontId="16" fillId="0" borderId="42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20" fontId="16" fillId="2" borderId="84" xfId="0" applyNumberFormat="1" applyFont="1" applyFill="1" applyBorder="1" applyAlignment="1" applyProtection="1">
      <alignment horizontal="center" vertical="center"/>
      <protection locked="0"/>
    </xf>
    <xf numFmtId="20" fontId="16" fillId="0" borderId="46" xfId="0" applyNumberFormat="1" applyFont="1" applyBorder="1" applyAlignment="1" applyProtection="1">
      <alignment horizontal="center" vertical="center"/>
    </xf>
    <xf numFmtId="0" fontId="16" fillId="8" borderId="1" xfId="0" applyFont="1" applyFill="1" applyBorder="1" applyAlignment="1" applyProtection="1">
      <alignment horizontal="center" vertical="center"/>
    </xf>
    <xf numFmtId="0" fontId="16" fillId="8" borderId="31" xfId="0" applyFont="1" applyFill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/>
    </xf>
    <xf numFmtId="20" fontId="16" fillId="0" borderId="74" xfId="0" applyNumberFormat="1" applyFont="1" applyBorder="1" applyAlignment="1" applyProtection="1">
      <alignment horizontal="center" vertical="center"/>
    </xf>
    <xf numFmtId="20" fontId="16" fillId="0" borderId="75" xfId="0" applyNumberFormat="1" applyFont="1" applyBorder="1" applyAlignment="1" applyProtection="1">
      <alignment horizontal="center" vertical="center"/>
    </xf>
    <xf numFmtId="0" fontId="16" fillId="7" borderId="31" xfId="0" applyFont="1" applyFill="1" applyBorder="1" applyAlignment="1" applyProtection="1">
      <alignment horizontal="center" vertical="center"/>
    </xf>
    <xf numFmtId="0" fontId="16" fillId="8" borderId="18" xfId="0" applyFont="1" applyFill="1" applyBorder="1" applyAlignment="1" applyProtection="1">
      <alignment horizontal="center" vertical="center"/>
    </xf>
    <xf numFmtId="0" fontId="17" fillId="3" borderId="51" xfId="0" applyFont="1" applyFill="1" applyBorder="1" applyAlignment="1" applyProtection="1">
      <alignment horizontal="center"/>
    </xf>
    <xf numFmtId="0" fontId="17" fillId="3" borderId="3" xfId="0" applyFont="1" applyFill="1" applyBorder="1" applyAlignment="1" applyProtection="1">
      <alignment horizontal="center"/>
    </xf>
    <xf numFmtId="0" fontId="17" fillId="3" borderId="30" xfId="0" applyFont="1" applyFill="1" applyBorder="1" applyAlignment="1" applyProtection="1">
      <alignment horizontal="center"/>
    </xf>
    <xf numFmtId="0" fontId="17" fillId="3" borderId="23" xfId="0" applyFont="1" applyFill="1" applyBorder="1" applyAlignment="1" applyProtection="1">
      <alignment horizontal="center"/>
    </xf>
    <xf numFmtId="0" fontId="17" fillId="3" borderId="43" xfId="0" applyFont="1" applyFill="1" applyBorder="1" applyAlignment="1" applyProtection="1">
      <alignment horizontal="center"/>
    </xf>
    <xf numFmtId="0" fontId="17" fillId="3" borderId="41" xfId="0" applyFont="1" applyFill="1" applyBorder="1" applyAlignment="1" applyProtection="1">
      <alignment horizontal="center"/>
    </xf>
    <xf numFmtId="0" fontId="16" fillId="5" borderId="48" xfId="2" applyFont="1" applyFill="1" applyBorder="1" applyAlignment="1" applyProtection="1">
      <alignment horizontal="left" wrapText="1"/>
    </xf>
    <xf numFmtId="0" fontId="16" fillId="5" borderId="10" xfId="2" applyFont="1" applyFill="1" applyBorder="1" applyAlignment="1" applyProtection="1">
      <alignment horizontal="left" wrapText="1"/>
    </xf>
    <xf numFmtId="0" fontId="16" fillId="5" borderId="11" xfId="2" applyFont="1" applyFill="1" applyBorder="1" applyAlignment="1" applyProtection="1">
      <alignment horizontal="left" wrapText="1"/>
    </xf>
    <xf numFmtId="0" fontId="16" fillId="0" borderId="22" xfId="2" applyFont="1" applyBorder="1" applyAlignment="1" applyProtection="1">
      <alignment horizontal="left" vertical="top" wrapText="1"/>
    </xf>
    <xf numFmtId="0" fontId="16" fillId="0" borderId="25" xfId="2" applyFont="1" applyBorder="1" applyAlignment="1" applyProtection="1">
      <alignment horizontal="left" vertical="top" wrapText="1"/>
    </xf>
    <xf numFmtId="0" fontId="16" fillId="0" borderId="13" xfId="2" applyFont="1" applyBorder="1" applyAlignment="1" applyProtection="1">
      <alignment horizontal="left" vertical="top" wrapText="1"/>
    </xf>
    <xf numFmtId="0" fontId="16" fillId="0" borderId="14" xfId="2" applyFont="1" applyBorder="1" applyAlignment="1" applyProtection="1">
      <alignment horizontal="left" vertical="top" wrapText="1"/>
    </xf>
    <xf numFmtId="0" fontId="16" fillId="5" borderId="8" xfId="2" applyFont="1" applyFill="1" applyBorder="1" applyAlignment="1" applyProtection="1">
      <alignment horizontal="left"/>
    </xf>
    <xf numFmtId="0" fontId="17" fillId="3" borderId="30" xfId="0" applyFont="1" applyFill="1" applyBorder="1" applyAlignment="1" applyProtection="1">
      <alignment horizontal="left"/>
    </xf>
    <xf numFmtId="0" fontId="17" fillId="3" borderId="0" xfId="0" applyFont="1" applyFill="1" applyBorder="1" applyAlignment="1" applyProtection="1">
      <alignment horizontal="left"/>
    </xf>
    <xf numFmtId="20" fontId="16" fillId="0" borderId="38" xfId="0" applyNumberFormat="1" applyFont="1" applyBorder="1" applyAlignment="1" applyProtection="1">
      <alignment horizontal="center" vertical="center"/>
    </xf>
    <xf numFmtId="20" fontId="16" fillId="0" borderId="27" xfId="0" applyNumberFormat="1" applyFont="1" applyBorder="1" applyAlignment="1" applyProtection="1">
      <alignment horizontal="center" vertical="center"/>
    </xf>
    <xf numFmtId="0" fontId="16" fillId="3" borderId="55" xfId="0" applyFont="1" applyFill="1" applyBorder="1" applyAlignment="1" applyProtection="1">
      <alignment horizontal="left"/>
    </xf>
    <xf numFmtId="0" fontId="16" fillId="3" borderId="37" xfId="0" applyFont="1" applyFill="1" applyBorder="1" applyAlignment="1" applyProtection="1">
      <alignment horizontal="left"/>
    </xf>
    <xf numFmtId="0" fontId="17" fillId="2" borderId="50" xfId="0" applyFont="1" applyFill="1" applyBorder="1" applyAlignment="1" applyProtection="1">
      <alignment horizontal="left"/>
      <protection locked="0"/>
    </xf>
    <xf numFmtId="0" fontId="17" fillId="2" borderId="52" xfId="0" applyFont="1" applyFill="1" applyBorder="1" applyAlignment="1" applyProtection="1">
      <alignment horizontal="left"/>
      <protection locked="0"/>
    </xf>
    <xf numFmtId="0" fontId="17" fillId="2" borderId="2" xfId="0" applyFont="1" applyFill="1" applyBorder="1" applyAlignment="1" applyProtection="1">
      <alignment horizontal="left"/>
      <protection locked="0"/>
    </xf>
    <xf numFmtId="0" fontId="16" fillId="3" borderId="9" xfId="0" applyFont="1" applyFill="1" applyBorder="1" applyAlignment="1" applyProtection="1">
      <alignment horizontal="left"/>
    </xf>
    <xf numFmtId="0" fontId="16" fillId="3" borderId="10" xfId="0" applyFont="1" applyFill="1" applyBorder="1" applyAlignment="1" applyProtection="1">
      <alignment horizontal="left"/>
    </xf>
    <xf numFmtId="0" fontId="16" fillId="3" borderId="11" xfId="0" applyFont="1" applyFill="1" applyBorder="1" applyAlignment="1" applyProtection="1">
      <alignment horizontal="left"/>
    </xf>
    <xf numFmtId="0" fontId="17" fillId="3" borderId="20" xfId="0" applyFont="1" applyFill="1" applyBorder="1" applyAlignment="1" applyProtection="1">
      <alignment horizontal="left"/>
    </xf>
    <xf numFmtId="0" fontId="17" fillId="3" borderId="1" xfId="0" applyFont="1" applyFill="1" applyBorder="1" applyAlignment="1" applyProtection="1">
      <alignment horizontal="left"/>
    </xf>
    <xf numFmtId="0" fontId="17" fillId="3" borderId="48" xfId="0" applyFont="1" applyFill="1" applyBorder="1" applyAlignment="1" applyProtection="1">
      <alignment horizontal="left"/>
    </xf>
    <xf numFmtId="0" fontId="16" fillId="3" borderId="17" xfId="0" applyFont="1" applyFill="1" applyBorder="1" applyAlignment="1" applyProtection="1">
      <alignment horizontal="left"/>
    </xf>
    <xf numFmtId="0" fontId="16" fillId="3" borderId="18" xfId="0" applyFont="1" applyFill="1" applyBorder="1" applyAlignment="1" applyProtection="1">
      <alignment horizontal="left"/>
    </xf>
    <xf numFmtId="0" fontId="16" fillId="3" borderId="32" xfId="0" applyFont="1" applyFill="1" applyBorder="1" applyAlignment="1" applyProtection="1">
      <alignment horizontal="left"/>
    </xf>
    <xf numFmtId="0" fontId="16" fillId="3" borderId="20" xfId="0" applyFont="1" applyFill="1" applyBorder="1" applyAlignment="1" applyProtection="1">
      <alignment horizontal="left"/>
    </xf>
    <xf numFmtId="0" fontId="16" fillId="3" borderId="1" xfId="0" applyFont="1" applyFill="1" applyBorder="1" applyAlignment="1" applyProtection="1">
      <alignment horizontal="left"/>
    </xf>
    <xf numFmtId="0" fontId="16" fillId="3" borderId="29" xfId="0" applyFont="1" applyFill="1" applyBorder="1" applyAlignment="1" applyProtection="1">
      <alignment horizontal="left"/>
    </xf>
    <xf numFmtId="0" fontId="16" fillId="3" borderId="42" xfId="0" applyFont="1" applyFill="1" applyBorder="1" applyAlignment="1" applyProtection="1">
      <alignment horizontal="left"/>
    </xf>
    <xf numFmtId="0" fontId="16" fillId="3" borderId="49" xfId="0" applyFont="1" applyFill="1" applyBorder="1" applyAlignment="1" applyProtection="1">
      <alignment horizontal="left"/>
    </xf>
    <xf numFmtId="20" fontId="16" fillId="0" borderId="86" xfId="0" applyNumberFormat="1" applyFont="1" applyFill="1" applyBorder="1" applyAlignment="1" applyProtection="1">
      <alignment horizontal="center" vertical="center"/>
      <protection locked="0"/>
    </xf>
    <xf numFmtId="20" fontId="16" fillId="0" borderId="64" xfId="0" applyNumberFormat="1" applyFont="1" applyFill="1" applyBorder="1" applyAlignment="1" applyProtection="1">
      <alignment horizontal="center" vertical="center"/>
      <protection locked="0"/>
    </xf>
    <xf numFmtId="20" fontId="16" fillId="0" borderId="16" xfId="0" applyNumberFormat="1" applyFont="1" applyBorder="1" applyAlignment="1" applyProtection="1">
      <alignment horizontal="center" vertical="center"/>
    </xf>
    <xf numFmtId="20" fontId="16" fillId="0" borderId="66" xfId="0" applyNumberFormat="1" applyFont="1" applyBorder="1" applyAlignment="1" applyProtection="1">
      <alignment horizontal="center" vertical="center"/>
    </xf>
    <xf numFmtId="20" fontId="16" fillId="0" borderId="44" xfId="0" applyNumberFormat="1" applyFont="1" applyBorder="1" applyAlignment="1" applyProtection="1">
      <alignment horizontal="center" vertical="center"/>
    </xf>
    <xf numFmtId="20" fontId="16" fillId="0" borderId="66" xfId="0" applyNumberFormat="1" applyFont="1" applyFill="1" applyBorder="1" applyAlignment="1" applyProtection="1">
      <alignment horizontal="center" vertical="center"/>
    </xf>
    <xf numFmtId="20" fontId="16" fillId="0" borderId="64" xfId="0" applyNumberFormat="1" applyFont="1" applyFill="1" applyBorder="1" applyAlignment="1" applyProtection="1">
      <alignment horizontal="center" vertical="center"/>
    </xf>
    <xf numFmtId="20" fontId="16" fillId="0" borderId="15" xfId="0" applyNumberFormat="1" applyFont="1" applyBorder="1" applyAlignment="1" applyProtection="1">
      <alignment horizontal="center" vertical="center"/>
    </xf>
    <xf numFmtId="20" fontId="16" fillId="0" borderId="45" xfId="0" applyNumberFormat="1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7" fillId="9" borderId="51" xfId="2" applyFont="1" applyFill="1" applyBorder="1" applyAlignment="1" applyProtection="1">
      <alignment horizontal="left"/>
    </xf>
    <xf numFmtId="0" fontId="17" fillId="9" borderId="7" xfId="2" applyFont="1" applyFill="1" applyBorder="1" applyAlignment="1" applyProtection="1">
      <alignment horizontal="left"/>
    </xf>
    <xf numFmtId="0" fontId="17" fillId="9" borderId="3" xfId="2" applyFont="1" applyFill="1" applyBorder="1" applyAlignment="1" applyProtection="1">
      <alignment horizontal="left"/>
    </xf>
    <xf numFmtId="0" fontId="17" fillId="9" borderId="51" xfId="2" applyFont="1" applyFill="1" applyBorder="1" applyAlignment="1" applyProtection="1">
      <alignment horizontal="center" vertical="center" wrapText="1"/>
    </xf>
    <xf numFmtId="0" fontId="17" fillId="9" borderId="3" xfId="2" applyFont="1" applyFill="1" applyBorder="1" applyAlignment="1" applyProtection="1">
      <alignment horizontal="center" vertical="center" wrapText="1"/>
    </xf>
    <xf numFmtId="0" fontId="17" fillId="9" borderId="30" xfId="2" applyFont="1" applyFill="1" applyBorder="1" applyAlignment="1" applyProtection="1">
      <alignment horizontal="center" vertical="center" wrapText="1"/>
    </xf>
    <xf numFmtId="0" fontId="17" fillId="9" borderId="23" xfId="2" applyFont="1" applyFill="1" applyBorder="1" applyAlignment="1" applyProtection="1">
      <alignment horizontal="center" vertical="center" wrapText="1"/>
    </xf>
    <xf numFmtId="0" fontId="16" fillId="0" borderId="41" xfId="2" applyFont="1" applyBorder="1" applyAlignment="1" applyProtection="1">
      <alignment horizontal="left" vertical="top" wrapText="1"/>
    </xf>
    <xf numFmtId="0" fontId="16" fillId="0" borderId="44" xfId="0" applyFont="1" applyBorder="1" applyAlignment="1" applyProtection="1">
      <alignment horizontal="center" vertical="center"/>
    </xf>
    <xf numFmtId="20" fontId="16" fillId="0" borderId="1" xfId="0" applyNumberFormat="1" applyFont="1" applyBorder="1" applyAlignment="1" applyProtection="1">
      <alignment horizontal="center" vertical="center"/>
    </xf>
    <xf numFmtId="0" fontId="16" fillId="0" borderId="97" xfId="0" applyFont="1" applyBorder="1" applyAlignment="1" applyProtection="1">
      <alignment horizontal="center" vertical="center"/>
    </xf>
    <xf numFmtId="0" fontId="16" fillId="0" borderId="98" xfId="0" applyFont="1" applyBorder="1" applyAlignment="1" applyProtection="1">
      <alignment horizontal="center" vertical="center"/>
    </xf>
    <xf numFmtId="20" fontId="16" fillId="0" borderId="40" xfId="0" applyNumberFormat="1" applyFont="1" applyBorder="1" applyAlignment="1" applyProtection="1">
      <alignment horizontal="center" vertical="center"/>
    </xf>
    <xf numFmtId="20" fontId="16" fillId="0" borderId="78" xfId="0" applyNumberFormat="1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horizontal="left"/>
    </xf>
    <xf numFmtId="0" fontId="16" fillId="0" borderId="99" xfId="2" applyFont="1" applyFill="1" applyBorder="1" applyAlignment="1" applyProtection="1">
      <alignment horizontal="left" vertical="center" wrapText="1"/>
    </xf>
    <xf numFmtId="0" fontId="17" fillId="0" borderId="52" xfId="2" applyFont="1" applyFill="1" applyBorder="1" applyAlignment="1" applyProtection="1">
      <alignment horizontal="left" vertical="center" wrapText="1"/>
    </xf>
    <xf numFmtId="0" fontId="17" fillId="0" borderId="2" xfId="2" applyFont="1" applyFill="1" applyBorder="1" applyAlignment="1" applyProtection="1">
      <alignment horizontal="left" vertical="center" wrapText="1"/>
    </xf>
    <xf numFmtId="0" fontId="16" fillId="8" borderId="16" xfId="0" applyFont="1" applyFill="1" applyBorder="1" applyAlignment="1" applyProtection="1">
      <alignment horizontal="center" vertical="center"/>
    </xf>
    <xf numFmtId="0" fontId="16" fillId="8" borderId="26" xfId="0" applyFont="1" applyFill="1" applyBorder="1" applyAlignment="1" applyProtection="1">
      <alignment horizontal="center" vertical="center"/>
    </xf>
    <xf numFmtId="20" fontId="16" fillId="0" borderId="71" xfId="2" applyNumberFormat="1" applyFont="1" applyBorder="1" applyAlignment="1">
      <alignment horizontal="center" vertical="center"/>
    </xf>
    <xf numFmtId="0" fontId="16" fillId="0" borderId="73" xfId="2" applyFont="1" applyBorder="1" applyAlignment="1">
      <alignment horizontal="center" vertical="center"/>
    </xf>
    <xf numFmtId="0" fontId="16" fillId="5" borderId="3" xfId="2" applyFont="1" applyFill="1" applyBorder="1" applyAlignment="1" applyProtection="1">
      <alignment horizontal="left"/>
    </xf>
    <xf numFmtId="0" fontId="17" fillId="9" borderId="7" xfId="2" applyFont="1" applyFill="1" applyBorder="1" applyAlignment="1" applyProtection="1">
      <alignment horizontal="center" vertical="center" wrapText="1"/>
    </xf>
    <xf numFmtId="0" fontId="17" fillId="9" borderId="0" xfId="2" applyFont="1" applyFill="1" applyBorder="1" applyAlignment="1" applyProtection="1">
      <alignment horizontal="center" vertical="center" wrapText="1"/>
    </xf>
    <xf numFmtId="0" fontId="16" fillId="7" borderId="18" xfId="0" applyFont="1" applyFill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/>
    </xf>
    <xf numFmtId="0" fontId="16" fillId="7" borderId="76" xfId="0" applyFont="1" applyFill="1" applyBorder="1" applyAlignment="1" applyProtection="1">
      <alignment horizontal="center" vertical="center"/>
    </xf>
    <xf numFmtId="0" fontId="16" fillId="5" borderId="69" xfId="2" applyFont="1" applyFill="1" applyBorder="1" applyAlignment="1" applyProtection="1">
      <alignment horizontal="left" wrapText="1"/>
    </xf>
    <xf numFmtId="20" fontId="16" fillId="0" borderId="20" xfId="0" applyNumberFormat="1" applyFont="1" applyBorder="1" applyAlignment="1" applyProtection="1">
      <alignment horizontal="center" vertical="center"/>
    </xf>
    <xf numFmtId="20" fontId="16" fillId="0" borderId="86" xfId="0" applyNumberFormat="1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/>
    </xf>
    <xf numFmtId="0" fontId="16" fillId="0" borderId="53" xfId="0" applyFont="1" applyBorder="1" applyAlignment="1" applyProtection="1">
      <alignment horizontal="center"/>
    </xf>
    <xf numFmtId="0" fontId="16" fillId="10" borderId="48" xfId="2" applyFont="1" applyFill="1" applyBorder="1" applyAlignment="1" applyProtection="1">
      <alignment horizontal="left" wrapText="1"/>
    </xf>
    <xf numFmtId="0" fontId="16" fillId="10" borderId="10" xfId="2" applyFont="1" applyFill="1" applyBorder="1" applyAlignment="1" applyProtection="1">
      <alignment horizontal="left" wrapText="1"/>
    </xf>
    <xf numFmtId="0" fontId="16" fillId="10" borderId="11" xfId="2" applyFont="1" applyFill="1" applyBorder="1" applyAlignment="1" applyProtection="1">
      <alignment horizontal="left" wrapText="1"/>
    </xf>
    <xf numFmtId="0" fontId="17" fillId="0" borderId="93" xfId="2" applyFont="1" applyFill="1" applyBorder="1" applyAlignment="1" applyProtection="1">
      <alignment horizontal="left"/>
    </xf>
    <xf numFmtId="0" fontId="17" fillId="0" borderId="52" xfId="2" applyFont="1" applyFill="1" applyBorder="1" applyAlignment="1" applyProtection="1">
      <alignment horizontal="left"/>
    </xf>
    <xf numFmtId="0" fontId="16" fillId="3" borderId="7" xfId="0" applyFont="1" applyFill="1" applyBorder="1" applyAlignment="1" applyProtection="1">
      <alignment horizontal="left" vertical="top" wrapText="1"/>
    </xf>
    <xf numFmtId="0" fontId="16" fillId="3" borderId="3" xfId="0" applyFont="1" applyFill="1" applyBorder="1" applyAlignment="1" applyProtection="1">
      <alignment horizontal="left" vertical="top" wrapText="1"/>
    </xf>
    <xf numFmtId="0" fontId="16" fillId="3" borderId="13" xfId="0" applyFont="1" applyFill="1" applyBorder="1" applyAlignment="1" applyProtection="1">
      <alignment horizontal="left" vertical="top" wrapText="1"/>
    </xf>
    <xf numFmtId="0" fontId="16" fillId="3" borderId="14" xfId="0" applyFont="1" applyFill="1" applyBorder="1" applyAlignment="1" applyProtection="1">
      <alignment horizontal="left" vertical="top" wrapText="1"/>
    </xf>
    <xf numFmtId="0" fontId="17" fillId="0" borderId="50" xfId="2" applyFont="1" applyFill="1" applyBorder="1" applyAlignment="1" applyProtection="1">
      <alignment horizontal="left"/>
    </xf>
    <xf numFmtId="20" fontId="17" fillId="0" borderId="52" xfId="2" applyNumberFormat="1" applyFont="1" applyFill="1" applyBorder="1" applyAlignment="1" applyProtection="1">
      <alignment horizontal="center"/>
    </xf>
    <xf numFmtId="20" fontId="17" fillId="0" borderId="2" xfId="2" applyNumberFormat="1" applyFont="1" applyFill="1" applyBorder="1" applyAlignment="1" applyProtection="1">
      <alignment horizontal="center"/>
    </xf>
    <xf numFmtId="0" fontId="16" fillId="3" borderId="21" xfId="0" applyFont="1" applyFill="1" applyBorder="1" applyAlignment="1" applyProtection="1">
      <alignment horizontal="left" wrapText="1"/>
    </xf>
    <xf numFmtId="0" fontId="16" fillId="3" borderId="22" xfId="0" applyFont="1" applyFill="1" applyBorder="1" applyAlignment="1" applyProtection="1">
      <alignment horizontal="left" wrapText="1"/>
    </xf>
    <xf numFmtId="0" fontId="16" fillId="3" borderId="13" xfId="0" applyFont="1" applyFill="1" applyBorder="1" applyAlignment="1" applyProtection="1">
      <alignment horizontal="left" wrapText="1"/>
    </xf>
    <xf numFmtId="0" fontId="16" fillId="3" borderId="14" xfId="0" applyFont="1" applyFill="1" applyBorder="1" applyAlignment="1" applyProtection="1">
      <alignment horizontal="left" wrapText="1"/>
    </xf>
    <xf numFmtId="0" fontId="16" fillId="3" borderId="40" xfId="0" applyFont="1" applyFill="1" applyBorder="1" applyAlignment="1" applyProtection="1">
      <alignment horizontal="left" wrapText="1"/>
    </xf>
    <xf numFmtId="0" fontId="16" fillId="3" borderId="41" xfId="0" applyFont="1" applyFill="1" applyBorder="1" applyAlignment="1" applyProtection="1">
      <alignment horizontal="left" wrapText="1"/>
    </xf>
    <xf numFmtId="0" fontId="16" fillId="10" borderId="69" xfId="2" applyFont="1" applyFill="1" applyBorder="1" applyAlignment="1" applyProtection="1">
      <alignment horizontal="left" wrapText="1"/>
    </xf>
    <xf numFmtId="0" fontId="16" fillId="5" borderId="14" xfId="2" applyFont="1" applyFill="1" applyBorder="1" applyAlignment="1" applyProtection="1">
      <alignment horizontal="left"/>
    </xf>
    <xf numFmtId="0" fontId="10" fillId="0" borderId="1" xfId="2" applyFont="1" applyBorder="1" applyAlignment="1">
      <alignment horizontal="left" vertical="top" wrapText="1"/>
    </xf>
    <xf numFmtId="0" fontId="2" fillId="0" borderId="48" xfId="2" applyBorder="1" applyAlignment="1">
      <alignment horizontal="left"/>
    </xf>
    <xf numFmtId="0" fontId="2" fillId="0" borderId="28" xfId="2" applyBorder="1" applyAlignment="1">
      <alignment horizontal="left"/>
    </xf>
    <xf numFmtId="166" fontId="0" fillId="0" borderId="95" xfId="0" applyNumberFormat="1" applyBorder="1" applyAlignment="1">
      <alignment horizontal="center"/>
    </xf>
    <xf numFmtId="166" fontId="0" fillId="0" borderId="96" xfId="0" applyNumberFormat="1" applyBorder="1" applyAlignment="1">
      <alignment horizontal="center"/>
    </xf>
    <xf numFmtId="0" fontId="2" fillId="0" borderId="21" xfId="2" applyFont="1" applyBorder="1" applyAlignment="1">
      <alignment horizontal="center"/>
    </xf>
    <xf numFmtId="0" fontId="2" fillId="0" borderId="13" xfId="2" applyFont="1" applyBorder="1" applyAlignment="1">
      <alignment horizontal="center"/>
    </xf>
    <xf numFmtId="166" fontId="0" fillId="0" borderId="89" xfId="0" applyNumberFormat="1" applyFill="1" applyBorder="1" applyAlignment="1">
      <alignment horizontal="center"/>
    </xf>
    <xf numFmtId="166" fontId="0" fillId="0" borderId="90" xfId="0" applyNumberFormat="1" applyFill="1" applyBorder="1" applyAlignment="1">
      <alignment horizontal="center"/>
    </xf>
    <xf numFmtId="0" fontId="2" fillId="0" borderId="1" xfId="2" applyBorder="1" applyAlignment="1">
      <alignment horizontal="left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</cellXfs>
  <cellStyles count="6">
    <cellStyle name="Hyperlink 2" xfId="3" xr:uid="{00000000-0005-0000-0000-000000000000}"/>
    <cellStyle name="Hyperlink 2 2" xfId="5" xr:uid="{00000000-0005-0000-0000-000001000000}"/>
    <cellStyle name="Link" xfId="1" builtinId="8"/>
    <cellStyle name="Normal" xfId="0" builtinId="0"/>
    <cellStyle name="Normal 2" xfId="2" xr:uid="{00000000-0005-0000-0000-000004000000}"/>
    <cellStyle name="Normal 3" xfId="4" xr:uid="{00000000-0005-0000-0000-000005000000}"/>
  </cellStyles>
  <dxfs count="10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9" defaultPivotStyle="PivotStyleLight16"/>
  <colors>
    <mruColors>
      <color rgb="FFFF33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28575</xdr:rowOff>
    </xdr:from>
    <xdr:to>
      <xdr:col>12</xdr:col>
      <xdr:colOff>0</xdr:colOff>
      <xdr:row>6</xdr:row>
      <xdr:rowOff>15764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14477" y="28575"/>
          <a:ext cx="7105978" cy="8280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ctr" rtl="0">
            <a:defRPr sz="1000"/>
          </a:pPr>
          <a:r>
            <a:rPr lang="da-DK" sz="1400" b="1" i="0" u="none" strike="noStrike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Heldækkende ADR-kursus til bevistyperne: Grund, Grund + kl 1, og Grund, kl 1 og tank, og Grund + Tank.  FLEKSIBELT - "AFSTIGNINGSMODEL"</a:t>
          </a:r>
          <a:r>
            <a:rPr lang="da-DK" sz="1400" b="1" i="0" u="none" strike="noStrike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                                        </a:t>
          </a:r>
        </a:p>
        <a:p>
          <a:pPr algn="ctr" rtl="0">
            <a:defRPr sz="1000"/>
          </a:pPr>
          <a:r>
            <a:rPr lang="da-DK" sz="1400" b="1" i="0" u="none" strike="noStrike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</a:t>
          </a:r>
          <a:r>
            <a:rPr lang="da-DK" sz="1400" b="1" i="0" u="none" strike="noStrike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MED</a:t>
          </a:r>
          <a:r>
            <a:rPr lang="da-DK" sz="1400" b="1" i="0" u="none" strike="noStrike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EN </a:t>
          </a:r>
          <a:r>
            <a:rPr lang="da-DK" sz="1400" b="1" i="0" u="none" strike="noStrike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INSTRUKTØR </a:t>
          </a:r>
          <a:endParaRPr lang="da-DK" sz="1400" b="0" i="0" u="none" strike="noStrike" baseline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199697</xdr:colOff>
      <xdr:row>6</xdr:row>
      <xdr:rowOff>22992</xdr:rowOff>
    </xdr:from>
    <xdr:to>
      <xdr:col>12</xdr:col>
      <xdr:colOff>0</xdr:colOff>
      <xdr:row>11</xdr:row>
      <xdr:rowOff>52551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99697" y="863820"/>
          <a:ext cx="7120758" cy="8703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Vejledende faglig lektionsoversigt for ADR kursus, dækkende: 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Grund, Grund + klasse 1 og Grund + klasse 1 og tank og Grund + Tank.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Rækkefølgen af de enkelte punkter i lektionerne kan frit tilrettelægges af instruktøren, ligesom vægtningen/tidsforbruget til de enkelte emner kan variere. Den samlede undervisningstid for hhv. grund og specialkursus må dog ikke fraviges.</a:t>
          </a:r>
        </a:p>
      </xdr:txBody>
    </xdr:sp>
    <xdr:clientData/>
  </xdr:twoCellAnchor>
  <xdr:twoCellAnchor>
    <xdr:from>
      <xdr:col>0</xdr:col>
      <xdr:colOff>199697</xdr:colOff>
      <xdr:row>11</xdr:row>
      <xdr:rowOff>52552</xdr:rowOff>
    </xdr:from>
    <xdr:to>
      <xdr:col>12</xdr:col>
      <xdr:colOff>0</xdr:colOff>
      <xdr:row>20</xdr:row>
      <xdr:rowOff>162909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99697" y="1734207"/>
          <a:ext cx="7120758" cy="1623847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Indtast manglende oplysninger i de grønne celler - samt ret, hvor de fortrykte ikke stemmer.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Er der helligdage e.l. i perioden, tilpasses datoen ved dag 2 evt. 3.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Ellers dateres fortløbende.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Skemaet forudsætter samme starttidspunkt alle dage. 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Alternativt tastes korrekt tidspunkt hver dag.</a:t>
          </a:r>
        </a:p>
        <a:p>
          <a:pPr algn="l" rtl="0">
            <a:defRPr sz="1000"/>
          </a:pPr>
          <a:endParaRPr lang="da-DK" sz="11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Evt. flere instruktører angives i skemaet herunder.</a:t>
          </a:r>
        </a:p>
        <a:p>
          <a:pPr algn="ctr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Oplysningerne overføres automatisk til faneblad: Anmeldelse/Bestillingsark!                    </a:t>
          </a:r>
        </a:p>
        <a:p>
          <a:pPr algn="ctr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da-DK" sz="1100" b="1" i="0" u="none" strike="noStrike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ANFØR EKSAMENSVAGT(ER) UD FOR AKTUELLE EKSAMENER!</a:t>
          </a:r>
          <a:endParaRPr lang="da-DK" sz="11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fo@br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87"/>
  <sheetViews>
    <sheetView showZeros="0" tabSelected="1" zoomScale="115" zoomScaleNormal="115" workbookViewId="0">
      <selection activeCell="P22" sqref="P22"/>
    </sheetView>
  </sheetViews>
  <sheetFormatPr defaultColWidth="9.109375" defaultRowHeight="13.2" x14ac:dyDescent="0.25"/>
  <cols>
    <col min="1" max="1" width="3" style="1" bestFit="1" customWidth="1"/>
    <col min="2" max="3" width="8.21875" style="1" bestFit="1" customWidth="1"/>
    <col min="4" max="4" width="4.33203125" style="1" bestFit="1" customWidth="1"/>
    <col min="5" max="5" width="4.6640625" style="1" bestFit="1" customWidth="1"/>
    <col min="6" max="6" width="13.44140625" style="1" customWidth="1"/>
    <col min="7" max="7" width="11.44140625" style="1" customWidth="1"/>
    <col min="8" max="8" width="15.33203125" style="1" customWidth="1"/>
    <col min="9" max="9" width="11.88671875" style="1" customWidth="1"/>
    <col min="10" max="10" width="9.88671875" style="1" customWidth="1"/>
    <col min="11" max="11" width="3.6640625" style="1" customWidth="1"/>
    <col min="12" max="12" width="13.44140625" style="1" customWidth="1"/>
    <col min="13" max="16384" width="9.109375" style="1"/>
  </cols>
  <sheetData>
    <row r="1" spans="7:8" s="56" customFormat="1" x14ac:dyDescent="0.25"/>
    <row r="13" spans="7:8" x14ac:dyDescent="0.25">
      <c r="G13" s="2">
        <f>I23</f>
        <v>0.33333333333333331</v>
      </c>
      <c r="H13" s="3">
        <v>6.9444000000000005E-4</v>
      </c>
    </row>
    <row r="21" spans="2:12" ht="13.8" thickBot="1" x14ac:dyDescent="0.3">
      <c r="F21" s="4">
        <f>I22</f>
        <v>0</v>
      </c>
      <c r="G21" s="4" t="e">
        <f>#REF!</f>
        <v>#REF!</v>
      </c>
      <c r="H21" s="4">
        <f>G107</f>
        <v>0</v>
      </c>
      <c r="I21" s="4">
        <f>G154</f>
        <v>0</v>
      </c>
      <c r="J21" s="5"/>
    </row>
    <row r="22" spans="2:12" ht="14.4" thickBot="1" x14ac:dyDescent="0.3">
      <c r="B22" s="353" t="s">
        <v>8</v>
      </c>
      <c r="C22" s="354"/>
      <c r="D22" s="354"/>
      <c r="E22" s="354"/>
      <c r="F22" s="354"/>
      <c r="G22" s="354"/>
      <c r="H22" s="355"/>
      <c r="I22" s="60"/>
      <c r="J22" s="61" t="s">
        <v>9</v>
      </c>
      <c r="K22" s="62"/>
      <c r="L22" s="63"/>
    </row>
    <row r="23" spans="2:12" ht="14.4" thickBot="1" x14ac:dyDescent="0.3">
      <c r="B23" s="356" t="s">
        <v>10</v>
      </c>
      <c r="C23" s="357"/>
      <c r="D23" s="357"/>
      <c r="E23" s="357"/>
      <c r="F23" s="357"/>
      <c r="G23" s="357"/>
      <c r="H23" s="358"/>
      <c r="I23" s="64">
        <v>0.33333333333333331</v>
      </c>
      <c r="J23" s="65" t="s">
        <v>14</v>
      </c>
      <c r="K23" s="66"/>
      <c r="L23" s="67"/>
    </row>
    <row r="24" spans="2:12" ht="14.4" thickBot="1" x14ac:dyDescent="0.3">
      <c r="B24" s="356" t="s">
        <v>7</v>
      </c>
      <c r="C24" s="357"/>
      <c r="D24" s="357"/>
      <c r="E24" s="357"/>
      <c r="F24" s="357"/>
      <c r="G24" s="357"/>
      <c r="H24" s="358"/>
      <c r="I24" s="68">
        <v>15</v>
      </c>
      <c r="J24" s="65" t="s">
        <v>14</v>
      </c>
      <c r="K24" s="66"/>
      <c r="L24" s="67"/>
    </row>
    <row r="25" spans="2:12" ht="14.4" thickBot="1" x14ac:dyDescent="0.3">
      <c r="B25" s="356" t="s">
        <v>37</v>
      </c>
      <c r="C25" s="357"/>
      <c r="D25" s="357"/>
      <c r="E25" s="357"/>
      <c r="F25" s="357"/>
      <c r="G25" s="357"/>
      <c r="H25" s="358"/>
      <c r="I25" s="69">
        <v>30</v>
      </c>
      <c r="J25" s="65" t="s">
        <v>14</v>
      </c>
      <c r="K25" s="66"/>
      <c r="L25" s="67"/>
    </row>
    <row r="26" spans="2:12" ht="14.4" thickBot="1" x14ac:dyDescent="0.3">
      <c r="B26" s="356">
        <f>Lektionsoversigt!I2111</f>
        <v>0</v>
      </c>
      <c r="C26" s="357"/>
      <c r="D26" s="357"/>
      <c r="E26" s="357"/>
      <c r="F26" s="357"/>
      <c r="G26" s="359"/>
      <c r="H26" s="360"/>
      <c r="I26" s="70">
        <v>10</v>
      </c>
      <c r="J26" s="71" t="s">
        <v>14</v>
      </c>
      <c r="K26" s="72"/>
      <c r="L26" s="73"/>
    </row>
    <row r="27" spans="2:12" ht="14.4" thickBot="1" x14ac:dyDescent="0.3">
      <c r="B27" s="74" t="s">
        <v>34</v>
      </c>
      <c r="C27" s="75"/>
      <c r="D27" s="75"/>
      <c r="E27" s="75"/>
      <c r="F27" s="76"/>
      <c r="G27" s="344"/>
      <c r="H27" s="345"/>
      <c r="I27" s="345"/>
      <c r="J27" s="346"/>
      <c r="K27" s="324"/>
      <c r="L27" s="325"/>
    </row>
    <row r="28" spans="2:12" ht="14.4" thickBot="1" x14ac:dyDescent="0.3">
      <c r="B28" s="74" t="s">
        <v>35</v>
      </c>
      <c r="C28" s="75"/>
      <c r="D28" s="75"/>
      <c r="E28" s="75"/>
      <c r="F28" s="76"/>
      <c r="G28" s="344"/>
      <c r="H28" s="345"/>
      <c r="I28" s="345"/>
      <c r="J28" s="346"/>
      <c r="K28" s="326"/>
      <c r="L28" s="327"/>
    </row>
    <row r="29" spans="2:12" ht="14.4" thickBot="1" x14ac:dyDescent="0.3">
      <c r="B29" s="74" t="s">
        <v>15</v>
      </c>
      <c r="C29" s="75"/>
      <c r="D29" s="75"/>
      <c r="E29" s="75"/>
      <c r="F29" s="76"/>
      <c r="G29" s="344"/>
      <c r="H29" s="345"/>
      <c r="I29" s="345"/>
      <c r="J29" s="346"/>
      <c r="K29" s="326"/>
      <c r="L29" s="327"/>
    </row>
    <row r="30" spans="2:12" ht="14.4" thickBot="1" x14ac:dyDescent="0.3">
      <c r="B30" s="77" t="s">
        <v>16</v>
      </c>
      <c r="C30" s="78"/>
      <c r="D30" s="78"/>
      <c r="E30" s="78"/>
      <c r="F30" s="79"/>
      <c r="G30" s="344"/>
      <c r="H30" s="345"/>
      <c r="I30" s="345"/>
      <c r="J30" s="346"/>
      <c r="K30" s="326"/>
      <c r="L30" s="327"/>
    </row>
    <row r="31" spans="2:12" ht="14.4" thickBot="1" x14ac:dyDescent="0.3">
      <c r="B31" s="347" t="s">
        <v>46</v>
      </c>
      <c r="C31" s="348"/>
      <c r="D31" s="348"/>
      <c r="E31" s="348"/>
      <c r="F31" s="349"/>
      <c r="G31" s="344"/>
      <c r="H31" s="345"/>
      <c r="I31" s="345"/>
      <c r="J31" s="346"/>
      <c r="K31" s="326"/>
      <c r="L31" s="327"/>
    </row>
    <row r="32" spans="2:12" ht="14.4" thickBot="1" x14ac:dyDescent="0.3">
      <c r="B32" s="77" t="s">
        <v>33</v>
      </c>
      <c r="C32" s="78"/>
      <c r="D32" s="78"/>
      <c r="E32" s="78"/>
      <c r="F32" s="79"/>
      <c r="G32" s="344"/>
      <c r="H32" s="345"/>
      <c r="I32" s="345"/>
      <c r="J32" s="346"/>
      <c r="K32" s="326"/>
      <c r="L32" s="327"/>
    </row>
    <row r="33" spans="2:15" ht="14.4" thickBot="1" x14ac:dyDescent="0.3">
      <c r="B33" s="77" t="s">
        <v>44</v>
      </c>
      <c r="C33" s="78"/>
      <c r="D33" s="78"/>
      <c r="E33" s="78"/>
      <c r="F33" s="79"/>
      <c r="G33" s="344"/>
      <c r="H33" s="345"/>
      <c r="I33" s="345"/>
      <c r="J33" s="346"/>
      <c r="K33" s="326"/>
      <c r="L33" s="327"/>
    </row>
    <row r="34" spans="2:15" ht="14.4" thickBot="1" x14ac:dyDescent="0.3">
      <c r="B34" s="77" t="s">
        <v>17</v>
      </c>
      <c r="C34" s="78"/>
      <c r="D34" s="78"/>
      <c r="E34" s="78"/>
      <c r="F34" s="79"/>
      <c r="G34" s="344"/>
      <c r="H34" s="345"/>
      <c r="I34" s="345"/>
      <c r="J34" s="346"/>
      <c r="K34" s="326"/>
      <c r="L34" s="327"/>
    </row>
    <row r="35" spans="2:15" ht="14.4" thickBot="1" x14ac:dyDescent="0.3">
      <c r="B35" s="74" t="s">
        <v>128</v>
      </c>
      <c r="C35" s="75"/>
      <c r="D35" s="75"/>
      <c r="E35" s="75"/>
      <c r="F35" s="76"/>
      <c r="G35" s="344"/>
      <c r="H35" s="345"/>
      <c r="I35" s="345"/>
      <c r="J35" s="346"/>
      <c r="K35" s="328"/>
      <c r="L35" s="329"/>
      <c r="M35" s="19"/>
    </row>
    <row r="36" spans="2:15" ht="14.4" thickBot="1" x14ac:dyDescent="0.3">
      <c r="B36" s="342" t="s">
        <v>32</v>
      </c>
      <c r="C36" s="343"/>
      <c r="D36" s="343"/>
      <c r="E36" s="343"/>
      <c r="F36" s="343"/>
      <c r="G36" s="344"/>
      <c r="H36" s="345"/>
      <c r="I36" s="345"/>
      <c r="J36" s="345"/>
      <c r="K36" s="345"/>
      <c r="L36" s="346"/>
      <c r="M36" s="19"/>
    </row>
    <row r="37" spans="2:15" ht="18.600000000000001" customHeight="1" thickBot="1" x14ac:dyDescent="0.3">
      <c r="B37" s="80" t="s">
        <v>122</v>
      </c>
      <c r="C37" s="81"/>
      <c r="D37" s="81"/>
      <c r="E37" s="81"/>
      <c r="F37" s="82"/>
      <c r="G37" s="81"/>
      <c r="H37" s="81"/>
      <c r="I37" s="82"/>
      <c r="J37" s="83"/>
      <c r="K37" s="409" t="str">
        <f>IF(J37&gt;0,"Udfyld celle D125, og D128 ","")</f>
        <v/>
      </c>
      <c r="L37" s="410"/>
    </row>
    <row r="38" spans="2:15" ht="14.4" thickBot="1" x14ac:dyDescent="0.3">
      <c r="B38" s="84"/>
      <c r="C38" s="78"/>
      <c r="D38" s="78"/>
      <c r="E38" s="78"/>
      <c r="F38" s="79"/>
      <c r="G38" s="79"/>
      <c r="H38" s="78"/>
      <c r="I38" s="78"/>
      <c r="J38" s="78"/>
      <c r="K38" s="411"/>
      <c r="L38" s="412"/>
      <c r="M38" s="47"/>
    </row>
    <row r="39" spans="2:15" ht="14.4" thickBot="1" x14ac:dyDescent="0.3">
      <c r="B39" s="85" t="s">
        <v>123</v>
      </c>
      <c r="C39" s="78"/>
      <c r="D39" s="78"/>
      <c r="E39" s="78"/>
      <c r="F39" s="79"/>
      <c r="G39" s="78"/>
      <c r="H39" s="78"/>
      <c r="I39" s="79"/>
      <c r="J39" s="83"/>
      <c r="K39" s="409" t="str">
        <f>IF(J39&gt;0,"Udfyld celle D158, og D161 ","")</f>
        <v/>
      </c>
      <c r="L39" s="410"/>
    </row>
    <row r="40" spans="2:15" ht="14.4" thickBot="1" x14ac:dyDescent="0.3">
      <c r="B40" s="84"/>
      <c r="C40" s="78"/>
      <c r="D40" s="78"/>
      <c r="E40" s="78"/>
      <c r="F40" s="79"/>
      <c r="G40" s="79"/>
      <c r="H40" s="78"/>
      <c r="I40" s="78"/>
      <c r="J40" s="78"/>
      <c r="K40" s="411"/>
      <c r="L40" s="412"/>
    </row>
    <row r="41" spans="2:15" ht="14.4" thickBot="1" x14ac:dyDescent="0.3">
      <c r="B41" s="338" t="s">
        <v>124</v>
      </c>
      <c r="C41" s="339"/>
      <c r="D41" s="339"/>
      <c r="E41" s="339"/>
      <c r="F41" s="339"/>
      <c r="G41" s="339"/>
      <c r="H41" s="339"/>
      <c r="I41" s="339"/>
      <c r="J41" s="83"/>
      <c r="K41" s="416" t="str">
        <f>IF(J41&gt;0,"Udfyld celle D182, og D187 ","")</f>
        <v/>
      </c>
      <c r="L41" s="417"/>
    </row>
    <row r="42" spans="2:15" ht="14.4" thickBot="1" x14ac:dyDescent="0.3">
      <c r="B42" s="255"/>
      <c r="C42" s="256"/>
      <c r="D42" s="256"/>
      <c r="E42" s="256"/>
      <c r="F42" s="256"/>
      <c r="G42" s="256"/>
      <c r="H42" s="256"/>
      <c r="I42" s="256"/>
      <c r="J42" s="257"/>
      <c r="K42" s="418"/>
      <c r="L42" s="419"/>
    </row>
    <row r="43" spans="2:15" ht="14.4" thickBot="1" x14ac:dyDescent="0.3">
      <c r="B43" s="350" t="s">
        <v>125</v>
      </c>
      <c r="C43" s="351"/>
      <c r="D43" s="351"/>
      <c r="E43" s="351"/>
      <c r="F43" s="351"/>
      <c r="G43" s="351"/>
      <c r="H43" s="351"/>
      <c r="I43" s="352"/>
      <c r="J43" s="83"/>
      <c r="K43" s="416" t="str">
        <f>IF(J43&gt;0,"Udfyld celle D182, og D187 ","")</f>
        <v/>
      </c>
      <c r="L43" s="417"/>
    </row>
    <row r="44" spans="2:15" ht="14.4" thickBot="1" x14ac:dyDescent="0.3">
      <c r="B44" s="258"/>
      <c r="C44" s="259"/>
      <c r="D44" s="259"/>
      <c r="E44" s="259"/>
      <c r="F44" s="259"/>
      <c r="G44" s="259"/>
      <c r="H44" s="259"/>
      <c r="I44" s="259"/>
      <c r="J44" s="260"/>
      <c r="K44" s="420"/>
      <c r="L44" s="421"/>
    </row>
    <row r="45" spans="2:15" ht="14.4" thickBot="1" x14ac:dyDescent="0.3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5" ht="14.4" thickBot="1" x14ac:dyDescent="0.3">
      <c r="B46" s="87" t="s">
        <v>2</v>
      </c>
      <c r="C46" s="88" t="s">
        <v>3</v>
      </c>
      <c r="D46" s="88" t="s">
        <v>4</v>
      </c>
      <c r="E46" s="88" t="s">
        <v>6</v>
      </c>
      <c r="F46" s="89" t="s">
        <v>5</v>
      </c>
      <c r="G46" s="90">
        <f>IF(I22&lt;&gt;" ",I22,0)</f>
        <v>0</v>
      </c>
      <c r="H46" s="91"/>
      <c r="I46" s="91"/>
      <c r="J46" s="91"/>
      <c r="K46" s="91"/>
      <c r="L46" s="92"/>
    </row>
    <row r="47" spans="2:15" ht="13.95" customHeight="1" x14ac:dyDescent="0.25">
      <c r="B47" s="93">
        <f>I23</f>
        <v>0.33333333333333331</v>
      </c>
      <c r="C47" s="94">
        <f>B47+(D47*H13)</f>
        <v>0.34374993333333331</v>
      </c>
      <c r="D47" s="95">
        <f>I24</f>
        <v>15</v>
      </c>
      <c r="E47" s="96"/>
      <c r="F47" s="282" t="s">
        <v>61</v>
      </c>
      <c r="G47" s="283"/>
      <c r="H47" s="283"/>
      <c r="I47" s="283"/>
      <c r="J47" s="283"/>
      <c r="K47" s="283"/>
      <c r="L47" s="337"/>
    </row>
    <row r="48" spans="2:15" ht="13.95" customHeight="1" x14ac:dyDescent="0.25">
      <c r="B48" s="340">
        <f>C47</f>
        <v>0.34374993333333331</v>
      </c>
      <c r="C48" s="278">
        <f>B48+(45*H13)</f>
        <v>0.37499973333333331</v>
      </c>
      <c r="D48" s="280">
        <v>45</v>
      </c>
      <c r="E48" s="280">
        <v>1</v>
      </c>
      <c r="F48" s="267" t="s">
        <v>64</v>
      </c>
      <c r="G48" s="268"/>
      <c r="H48" s="268"/>
      <c r="I48" s="268"/>
      <c r="J48" s="268"/>
      <c r="K48" s="268"/>
      <c r="L48" s="333"/>
      <c r="O48" s="8"/>
    </row>
    <row r="49" spans="2:21" ht="13.95" customHeight="1" x14ac:dyDescent="0.25">
      <c r="B49" s="341"/>
      <c r="C49" s="279"/>
      <c r="D49" s="281"/>
      <c r="E49" s="281"/>
      <c r="F49" s="334" t="s">
        <v>65</v>
      </c>
      <c r="G49" s="335"/>
      <c r="H49" s="335"/>
      <c r="I49" s="335"/>
      <c r="J49" s="335"/>
      <c r="K49" s="335"/>
      <c r="L49" s="336"/>
      <c r="P49" s="8"/>
    </row>
    <row r="50" spans="2:21" ht="13.95" customHeight="1" x14ac:dyDescent="0.25">
      <c r="B50" s="97">
        <f>C48</f>
        <v>0.37499973333333331</v>
      </c>
      <c r="C50" s="98">
        <f>B50+(D50*H13)</f>
        <v>0.38194413333333332</v>
      </c>
      <c r="D50" s="99">
        <f>$I$26</f>
        <v>10</v>
      </c>
      <c r="E50" s="100"/>
      <c r="F50" s="330" t="s">
        <v>0</v>
      </c>
      <c r="G50" s="331"/>
      <c r="H50" s="331"/>
      <c r="I50" s="331"/>
      <c r="J50" s="331"/>
      <c r="K50" s="331"/>
      <c r="L50" s="332"/>
    </row>
    <row r="51" spans="2:21" ht="13.95" customHeight="1" x14ac:dyDescent="0.25">
      <c r="B51" s="340">
        <f>C50</f>
        <v>0.38194413333333332</v>
      </c>
      <c r="C51" s="278">
        <f>B51+(45*H13)</f>
        <v>0.41319393333333332</v>
      </c>
      <c r="D51" s="280">
        <v>45</v>
      </c>
      <c r="E51" s="280">
        <v>2</v>
      </c>
      <c r="F51" s="267" t="s">
        <v>62</v>
      </c>
      <c r="G51" s="268"/>
      <c r="H51" s="268"/>
      <c r="I51" s="268"/>
      <c r="J51" s="268"/>
      <c r="K51" s="268"/>
      <c r="L51" s="333"/>
    </row>
    <row r="52" spans="2:21" ht="13.95" customHeight="1" x14ac:dyDescent="0.25">
      <c r="B52" s="341"/>
      <c r="C52" s="279"/>
      <c r="D52" s="281"/>
      <c r="E52" s="281"/>
      <c r="F52" s="334" t="s">
        <v>63</v>
      </c>
      <c r="G52" s="335"/>
      <c r="H52" s="335"/>
      <c r="I52" s="335"/>
      <c r="J52" s="335"/>
      <c r="K52" s="335"/>
      <c r="L52" s="336"/>
    </row>
    <row r="53" spans="2:21" ht="13.95" customHeight="1" x14ac:dyDescent="0.25">
      <c r="B53" s="101">
        <f>C51</f>
        <v>0.41319393333333332</v>
      </c>
      <c r="C53" s="102">
        <f>B53+(D53*H13)</f>
        <v>0.42013833333333334</v>
      </c>
      <c r="D53" s="99">
        <v>10</v>
      </c>
      <c r="E53" s="103"/>
      <c r="F53" s="330" t="s">
        <v>0</v>
      </c>
      <c r="G53" s="331"/>
      <c r="H53" s="331"/>
      <c r="I53" s="331"/>
      <c r="J53" s="331"/>
      <c r="K53" s="331"/>
      <c r="L53" s="332"/>
    </row>
    <row r="54" spans="2:21" ht="13.95" customHeight="1" x14ac:dyDescent="0.25">
      <c r="B54" s="340">
        <f>C53</f>
        <v>0.42013833333333334</v>
      </c>
      <c r="C54" s="278">
        <f>B54+(45*H13)</f>
        <v>0.45138813333333333</v>
      </c>
      <c r="D54" s="280">
        <v>45</v>
      </c>
      <c r="E54" s="280">
        <v>3</v>
      </c>
      <c r="F54" s="267" t="s">
        <v>66</v>
      </c>
      <c r="G54" s="268"/>
      <c r="H54" s="268"/>
      <c r="I54" s="268"/>
      <c r="J54" s="268"/>
      <c r="K54" s="268"/>
      <c r="L54" s="333"/>
    </row>
    <row r="55" spans="2:21" ht="13.95" customHeight="1" x14ac:dyDescent="0.25">
      <c r="B55" s="341"/>
      <c r="C55" s="279"/>
      <c r="D55" s="281"/>
      <c r="E55" s="281"/>
      <c r="F55" s="334" t="s">
        <v>67</v>
      </c>
      <c r="G55" s="335"/>
      <c r="H55" s="335"/>
      <c r="I55" s="335"/>
      <c r="J55" s="335"/>
      <c r="K55" s="335"/>
      <c r="L55" s="336"/>
      <c r="O55" s="46"/>
      <c r="P55" s="46"/>
      <c r="Q55" s="46"/>
      <c r="R55" s="46"/>
      <c r="S55" s="46"/>
      <c r="T55" s="46"/>
      <c r="U55" s="46"/>
    </row>
    <row r="56" spans="2:21" ht="13.95" customHeight="1" x14ac:dyDescent="0.25">
      <c r="B56" s="97">
        <f>C54</f>
        <v>0.45138813333333333</v>
      </c>
      <c r="C56" s="104">
        <f>B56+(D56*H13)</f>
        <v>0.45833253333333335</v>
      </c>
      <c r="D56" s="99">
        <f>$I$26</f>
        <v>10</v>
      </c>
      <c r="E56" s="105"/>
      <c r="F56" s="330" t="s">
        <v>0</v>
      </c>
      <c r="G56" s="331"/>
      <c r="H56" s="331"/>
      <c r="I56" s="331"/>
      <c r="J56" s="331"/>
      <c r="K56" s="331"/>
      <c r="L56" s="332"/>
      <c r="O56" s="46"/>
      <c r="P56" s="46"/>
      <c r="Q56" s="46"/>
      <c r="R56" s="46"/>
      <c r="S56" s="46"/>
      <c r="T56" s="46"/>
      <c r="U56" s="46"/>
    </row>
    <row r="57" spans="2:21" ht="13.95" customHeight="1" x14ac:dyDescent="0.25">
      <c r="B57" s="340">
        <f>C56</f>
        <v>0.45833253333333335</v>
      </c>
      <c r="C57" s="278">
        <f>B57+(45*H13)</f>
        <v>0.48958233333333334</v>
      </c>
      <c r="D57" s="280">
        <v>45</v>
      </c>
      <c r="E57" s="280">
        <v>4</v>
      </c>
      <c r="F57" s="267" t="s">
        <v>68</v>
      </c>
      <c r="G57" s="268"/>
      <c r="H57" s="268"/>
      <c r="I57" s="268"/>
      <c r="J57" s="268"/>
      <c r="K57" s="268"/>
      <c r="L57" s="333"/>
      <c r="O57" s="16"/>
      <c r="P57" s="16"/>
      <c r="Q57" s="16"/>
      <c r="R57" s="16"/>
      <c r="S57" s="16"/>
      <c r="T57" s="16"/>
      <c r="U57" s="16"/>
    </row>
    <row r="58" spans="2:21" ht="13.95" customHeight="1" x14ac:dyDescent="0.25">
      <c r="B58" s="341"/>
      <c r="C58" s="279"/>
      <c r="D58" s="281"/>
      <c r="E58" s="281"/>
      <c r="F58" s="334" t="s">
        <v>69</v>
      </c>
      <c r="G58" s="335"/>
      <c r="H58" s="335"/>
      <c r="I58" s="335"/>
      <c r="J58" s="335"/>
      <c r="K58" s="335"/>
      <c r="L58" s="336"/>
    </row>
    <row r="59" spans="2:21" ht="13.95" customHeight="1" x14ac:dyDescent="0.25">
      <c r="B59" s="101">
        <f>C57</f>
        <v>0.48958233333333334</v>
      </c>
      <c r="C59" s="102">
        <f>B59+(I25*H13)</f>
        <v>0.51041553333333334</v>
      </c>
      <c r="D59" s="99">
        <f>$I$25</f>
        <v>30</v>
      </c>
      <c r="E59" s="103"/>
      <c r="F59" s="330" t="s">
        <v>1</v>
      </c>
      <c r="G59" s="331"/>
      <c r="H59" s="331"/>
      <c r="I59" s="331"/>
      <c r="J59" s="331"/>
      <c r="K59" s="331"/>
      <c r="L59" s="332"/>
    </row>
    <row r="60" spans="2:21" ht="13.95" customHeight="1" x14ac:dyDescent="0.25">
      <c r="B60" s="340">
        <f>C59</f>
        <v>0.51041553333333334</v>
      </c>
      <c r="C60" s="278">
        <f>B60+(45*H13)</f>
        <v>0.54166533333333333</v>
      </c>
      <c r="D60" s="280">
        <v>45</v>
      </c>
      <c r="E60" s="280">
        <v>5</v>
      </c>
      <c r="F60" s="267" t="s">
        <v>22</v>
      </c>
      <c r="G60" s="268"/>
      <c r="H60" s="268"/>
      <c r="I60" s="268"/>
      <c r="J60" s="268"/>
      <c r="K60" s="268"/>
      <c r="L60" s="333"/>
    </row>
    <row r="61" spans="2:21" ht="13.95" customHeight="1" x14ac:dyDescent="0.25">
      <c r="B61" s="341"/>
      <c r="C61" s="279"/>
      <c r="D61" s="281"/>
      <c r="E61" s="281"/>
      <c r="F61" s="334" t="s">
        <v>70</v>
      </c>
      <c r="G61" s="335"/>
      <c r="H61" s="335"/>
      <c r="I61" s="335"/>
      <c r="J61" s="335"/>
      <c r="K61" s="335"/>
      <c r="L61" s="336"/>
    </row>
    <row r="62" spans="2:21" ht="13.95" customHeight="1" x14ac:dyDescent="0.25">
      <c r="B62" s="97">
        <f>C60</f>
        <v>0.54166533333333333</v>
      </c>
      <c r="C62" s="104">
        <f>B62+(D62*H13)</f>
        <v>0.54166533333333333</v>
      </c>
      <c r="D62" s="99"/>
      <c r="E62" s="105"/>
      <c r="F62" s="330" t="s">
        <v>0</v>
      </c>
      <c r="G62" s="331"/>
      <c r="H62" s="331"/>
      <c r="I62" s="331"/>
      <c r="J62" s="331"/>
      <c r="K62" s="331"/>
      <c r="L62" s="332"/>
    </row>
    <row r="63" spans="2:21" ht="13.95" customHeight="1" x14ac:dyDescent="0.25">
      <c r="B63" s="340">
        <f>C62</f>
        <v>0.54166533333333333</v>
      </c>
      <c r="C63" s="278">
        <f>B63+(45*H13)</f>
        <v>0.57291513333333333</v>
      </c>
      <c r="D63" s="280">
        <v>45</v>
      </c>
      <c r="E63" s="280">
        <v>6</v>
      </c>
      <c r="F63" s="267" t="s">
        <v>23</v>
      </c>
      <c r="G63" s="268"/>
      <c r="H63" s="268"/>
      <c r="I63" s="268"/>
      <c r="J63" s="268"/>
      <c r="K63" s="268"/>
      <c r="L63" s="333"/>
    </row>
    <row r="64" spans="2:21" ht="28.8" customHeight="1" x14ac:dyDescent="0.25">
      <c r="B64" s="341"/>
      <c r="C64" s="279"/>
      <c r="D64" s="281"/>
      <c r="E64" s="281"/>
      <c r="F64" s="334" t="s">
        <v>71</v>
      </c>
      <c r="G64" s="335"/>
      <c r="H64" s="335"/>
      <c r="I64" s="335"/>
      <c r="J64" s="335"/>
      <c r="K64" s="335"/>
      <c r="L64" s="336"/>
    </row>
    <row r="65" spans="2:12" ht="13.95" customHeight="1" x14ac:dyDescent="0.25">
      <c r="B65" s="101">
        <f>C63</f>
        <v>0.57291513333333333</v>
      </c>
      <c r="C65" s="102">
        <f>B65+(D65*H13)</f>
        <v>0.57985953333333329</v>
      </c>
      <c r="D65" s="99">
        <f>$I$26</f>
        <v>10</v>
      </c>
      <c r="E65" s="103"/>
      <c r="F65" s="330" t="s">
        <v>0</v>
      </c>
      <c r="G65" s="331"/>
      <c r="H65" s="331"/>
      <c r="I65" s="331"/>
      <c r="J65" s="331"/>
      <c r="K65" s="331"/>
      <c r="L65" s="332"/>
    </row>
    <row r="66" spans="2:12" ht="13.95" customHeight="1" x14ac:dyDescent="0.25">
      <c r="B66" s="340">
        <f>C65</f>
        <v>0.57985953333333329</v>
      </c>
      <c r="C66" s="278">
        <f>B66+(45*H13)</f>
        <v>0.61110933333333328</v>
      </c>
      <c r="D66" s="280">
        <v>45</v>
      </c>
      <c r="E66" s="280">
        <v>7</v>
      </c>
      <c r="F66" s="267" t="s">
        <v>73</v>
      </c>
      <c r="G66" s="268"/>
      <c r="H66" s="268"/>
      <c r="I66" s="268"/>
      <c r="J66" s="268"/>
      <c r="K66" s="268"/>
      <c r="L66" s="333"/>
    </row>
    <row r="67" spans="2:12" ht="13.95" customHeight="1" x14ac:dyDescent="0.25">
      <c r="B67" s="341"/>
      <c r="C67" s="279"/>
      <c r="D67" s="281"/>
      <c r="E67" s="281"/>
      <c r="F67" s="334" t="s">
        <v>72</v>
      </c>
      <c r="G67" s="335"/>
      <c r="H67" s="335"/>
      <c r="I67" s="335"/>
      <c r="J67" s="335"/>
      <c r="K67" s="335"/>
      <c r="L67" s="336"/>
    </row>
    <row r="68" spans="2:12" ht="13.95" customHeight="1" x14ac:dyDescent="0.25">
      <c r="B68" s="97">
        <f>C66</f>
        <v>0.61110933333333328</v>
      </c>
      <c r="C68" s="104">
        <f>B68+(D68*H13)</f>
        <v>0.61805373333333324</v>
      </c>
      <c r="D68" s="99">
        <f>$I$26</f>
        <v>10</v>
      </c>
      <c r="E68" s="105"/>
      <c r="F68" s="330" t="s">
        <v>0</v>
      </c>
      <c r="G68" s="331"/>
      <c r="H68" s="331"/>
      <c r="I68" s="331"/>
      <c r="J68" s="331"/>
      <c r="K68" s="331"/>
      <c r="L68" s="332"/>
    </row>
    <row r="69" spans="2:12" ht="13.95" customHeight="1" x14ac:dyDescent="0.25">
      <c r="B69" s="340">
        <f>C68</f>
        <v>0.61805373333333324</v>
      </c>
      <c r="C69" s="278">
        <f>B69+(45*H13)</f>
        <v>0.64930353333333324</v>
      </c>
      <c r="D69" s="280">
        <v>45</v>
      </c>
      <c r="E69" s="280">
        <v>8</v>
      </c>
      <c r="F69" s="267" t="s">
        <v>74</v>
      </c>
      <c r="G69" s="268"/>
      <c r="H69" s="268"/>
      <c r="I69" s="268"/>
      <c r="J69" s="268"/>
      <c r="K69" s="268"/>
      <c r="L69" s="333"/>
    </row>
    <row r="70" spans="2:12" ht="13.95" customHeight="1" thickBot="1" x14ac:dyDescent="0.3">
      <c r="B70" s="369"/>
      <c r="C70" s="316"/>
      <c r="D70" s="319"/>
      <c r="E70" s="319"/>
      <c r="F70" s="296"/>
      <c r="G70" s="297"/>
      <c r="H70" s="297"/>
      <c r="I70" s="297"/>
      <c r="J70" s="297"/>
      <c r="K70" s="297"/>
      <c r="L70" s="378"/>
    </row>
    <row r="71" spans="2:12" ht="13.95" customHeight="1" x14ac:dyDescent="0.25">
      <c r="B71" s="106"/>
      <c r="C71" s="106"/>
      <c r="D71" s="107"/>
      <c r="E71" s="107"/>
      <c r="F71" s="108"/>
      <c r="G71" s="108"/>
      <c r="H71" s="108"/>
      <c r="I71" s="108"/>
      <c r="J71" s="108"/>
      <c r="K71" s="108"/>
      <c r="L71" s="108"/>
    </row>
    <row r="72" spans="2:12" ht="13.95" customHeight="1" thickBot="1" x14ac:dyDescent="0.3">
      <c r="B72" s="106"/>
      <c r="C72" s="106"/>
      <c r="D72" s="107"/>
      <c r="E72" s="107"/>
      <c r="F72" s="108"/>
      <c r="G72" s="108"/>
      <c r="H72" s="108"/>
      <c r="I72" s="108"/>
      <c r="J72" s="108"/>
      <c r="K72" s="108"/>
      <c r="L72" s="108"/>
    </row>
    <row r="73" spans="2:12" ht="13.95" customHeight="1" thickBot="1" x14ac:dyDescent="0.3">
      <c r="B73" s="87" t="s">
        <v>2</v>
      </c>
      <c r="C73" s="88" t="s">
        <v>3</v>
      </c>
      <c r="D73" s="88" t="s">
        <v>4</v>
      </c>
      <c r="E73" s="88" t="s">
        <v>6</v>
      </c>
      <c r="F73" s="89" t="s">
        <v>19</v>
      </c>
      <c r="G73" s="90">
        <f>IF(I22&lt;&gt;0,G46+1,0)</f>
        <v>0</v>
      </c>
      <c r="H73" s="91"/>
      <c r="I73" s="91"/>
      <c r="J73" s="91"/>
      <c r="K73" s="91"/>
      <c r="L73" s="92"/>
    </row>
    <row r="74" spans="2:12" ht="13.95" customHeight="1" x14ac:dyDescent="0.25">
      <c r="B74" s="340">
        <f>I23</f>
        <v>0.33333333333333331</v>
      </c>
      <c r="C74" s="278">
        <f>B74+(45*H13)</f>
        <v>0.36458313333333331</v>
      </c>
      <c r="D74" s="280">
        <v>45</v>
      </c>
      <c r="E74" s="280">
        <v>9</v>
      </c>
      <c r="F74" s="109" t="s">
        <v>75</v>
      </c>
      <c r="G74" s="110"/>
      <c r="H74" s="111"/>
      <c r="I74" s="111"/>
      <c r="J74" s="111"/>
      <c r="K74" s="111"/>
      <c r="L74" s="112"/>
    </row>
    <row r="75" spans="2:12" ht="13.95" customHeight="1" thickBot="1" x14ac:dyDescent="0.3">
      <c r="B75" s="341"/>
      <c r="C75" s="279"/>
      <c r="D75" s="281"/>
      <c r="E75" s="281"/>
      <c r="F75" s="113" t="s">
        <v>76</v>
      </c>
      <c r="G75" s="114"/>
      <c r="H75" s="114"/>
      <c r="I75" s="114"/>
      <c r="J75" s="114"/>
      <c r="K75" s="114"/>
      <c r="L75" s="115"/>
    </row>
    <row r="76" spans="2:12" ht="13.95" customHeight="1" x14ac:dyDescent="0.25">
      <c r="B76" s="97">
        <f>C74</f>
        <v>0.36458313333333331</v>
      </c>
      <c r="C76" s="98">
        <f>B76+(D76*H13)</f>
        <v>0.37152753333333333</v>
      </c>
      <c r="D76" s="99">
        <f>$I$26</f>
        <v>10</v>
      </c>
      <c r="E76" s="100"/>
      <c r="F76" s="282" t="s">
        <v>0</v>
      </c>
      <c r="G76" s="283"/>
      <c r="H76" s="283"/>
      <c r="I76" s="283"/>
      <c r="J76" s="283"/>
      <c r="K76" s="283"/>
      <c r="L76" s="337"/>
    </row>
    <row r="77" spans="2:12" ht="13.95" customHeight="1" x14ac:dyDescent="0.25">
      <c r="B77" s="340">
        <f>C76</f>
        <v>0.37152753333333333</v>
      </c>
      <c r="C77" s="278">
        <f>B77+(45*$H$13)</f>
        <v>0.40277733333333332</v>
      </c>
      <c r="D77" s="280">
        <v>45</v>
      </c>
      <c r="E77" s="280">
        <v>10</v>
      </c>
      <c r="F77" s="116" t="s">
        <v>77</v>
      </c>
      <c r="G77" s="117"/>
      <c r="H77" s="117"/>
      <c r="I77" s="117"/>
      <c r="J77" s="117"/>
      <c r="K77" s="117"/>
      <c r="L77" s="118"/>
    </row>
    <row r="78" spans="2:12" ht="13.95" customHeight="1" thickBot="1" x14ac:dyDescent="0.3">
      <c r="B78" s="341"/>
      <c r="C78" s="279"/>
      <c r="D78" s="281"/>
      <c r="E78" s="281"/>
      <c r="F78" s="116"/>
      <c r="G78" s="114"/>
      <c r="H78" s="114"/>
      <c r="I78" s="114"/>
      <c r="J78" s="114"/>
      <c r="K78" s="114"/>
      <c r="L78" s="115"/>
    </row>
    <row r="79" spans="2:12" ht="13.95" customHeight="1" x14ac:dyDescent="0.25">
      <c r="B79" s="101">
        <f>C77</f>
        <v>0.40277733333333332</v>
      </c>
      <c r="C79" s="102">
        <f>B79+(D79*H13)</f>
        <v>0.40972173333333334</v>
      </c>
      <c r="D79" s="99">
        <f>$I$26</f>
        <v>10</v>
      </c>
      <c r="E79" s="103"/>
      <c r="F79" s="282" t="s">
        <v>0</v>
      </c>
      <c r="G79" s="283"/>
      <c r="H79" s="283"/>
      <c r="I79" s="283"/>
      <c r="J79" s="283"/>
      <c r="K79" s="283"/>
      <c r="L79" s="337"/>
    </row>
    <row r="80" spans="2:12" ht="13.95" customHeight="1" x14ac:dyDescent="0.25">
      <c r="B80" s="340">
        <f>C79</f>
        <v>0.40972173333333334</v>
      </c>
      <c r="C80" s="278">
        <f>B80+(45*H13)</f>
        <v>0.44097153333333333</v>
      </c>
      <c r="D80" s="280">
        <v>45</v>
      </c>
      <c r="E80" s="280">
        <v>11</v>
      </c>
      <c r="F80" s="119" t="s">
        <v>78</v>
      </c>
      <c r="G80" s="120"/>
      <c r="H80" s="120"/>
      <c r="I80" s="120"/>
      <c r="J80" s="120"/>
      <c r="K80" s="120"/>
      <c r="L80" s="121"/>
    </row>
    <row r="81" spans="2:12" ht="13.95" customHeight="1" thickBot="1" x14ac:dyDescent="0.3">
      <c r="B81" s="341"/>
      <c r="C81" s="279"/>
      <c r="D81" s="281"/>
      <c r="E81" s="281"/>
      <c r="F81" s="122" t="s">
        <v>132</v>
      </c>
      <c r="G81" s="114"/>
      <c r="H81" s="114"/>
      <c r="I81" s="114"/>
      <c r="J81" s="114"/>
      <c r="K81" s="114"/>
      <c r="L81" s="115"/>
    </row>
    <row r="82" spans="2:12" ht="13.95" customHeight="1" x14ac:dyDescent="0.25">
      <c r="B82" s="97">
        <f>C80</f>
        <v>0.44097153333333333</v>
      </c>
      <c r="C82" s="104">
        <f>B82+(D82*H13)</f>
        <v>0.44791593333333335</v>
      </c>
      <c r="D82" s="99">
        <f>$I$26</f>
        <v>10</v>
      </c>
      <c r="E82" s="105"/>
      <c r="F82" s="282" t="s">
        <v>0</v>
      </c>
      <c r="G82" s="283"/>
      <c r="H82" s="283"/>
      <c r="I82" s="283"/>
      <c r="J82" s="283"/>
      <c r="K82" s="283"/>
      <c r="L82" s="337"/>
    </row>
    <row r="83" spans="2:12" ht="13.95" customHeight="1" x14ac:dyDescent="0.25">
      <c r="B83" s="340">
        <f>C82</f>
        <v>0.44791593333333335</v>
      </c>
      <c r="C83" s="278">
        <f>B83+(45*H13)</f>
        <v>0.47916573333333334</v>
      </c>
      <c r="D83" s="280">
        <v>45</v>
      </c>
      <c r="E83" s="280">
        <v>12</v>
      </c>
      <c r="F83" s="123" t="s">
        <v>79</v>
      </c>
      <c r="G83" s="117"/>
      <c r="H83" s="117"/>
      <c r="I83" s="117"/>
      <c r="J83" s="117"/>
      <c r="K83" s="117"/>
      <c r="L83" s="118"/>
    </row>
    <row r="84" spans="2:12" ht="13.95" customHeight="1" x14ac:dyDescent="0.25">
      <c r="B84" s="341"/>
      <c r="C84" s="279"/>
      <c r="D84" s="281"/>
      <c r="E84" s="281"/>
      <c r="F84" s="334" t="s">
        <v>80</v>
      </c>
      <c r="G84" s="335"/>
      <c r="H84" s="335"/>
      <c r="I84" s="335"/>
      <c r="J84" s="335"/>
      <c r="K84" s="335"/>
      <c r="L84" s="336"/>
    </row>
    <row r="85" spans="2:12" ht="13.95" customHeight="1" x14ac:dyDescent="0.25">
      <c r="B85" s="101">
        <f>C83</f>
        <v>0.47916573333333334</v>
      </c>
      <c r="C85" s="102">
        <f>B85+(D85*H13)</f>
        <v>0.49999893333333334</v>
      </c>
      <c r="D85" s="99">
        <f>$I$25</f>
        <v>30</v>
      </c>
      <c r="E85" s="103"/>
      <c r="F85" s="404" t="s">
        <v>1</v>
      </c>
      <c r="G85" s="405"/>
      <c r="H85" s="405"/>
      <c r="I85" s="405"/>
      <c r="J85" s="405"/>
      <c r="K85" s="405"/>
      <c r="L85" s="406"/>
    </row>
    <row r="86" spans="2:12" ht="13.95" customHeight="1" x14ac:dyDescent="0.25">
      <c r="B86" s="340">
        <f>C85</f>
        <v>0.49999893333333334</v>
      </c>
      <c r="C86" s="278">
        <f>B86+(45*H13)</f>
        <v>0.53124873333333333</v>
      </c>
      <c r="D86" s="280">
        <v>45</v>
      </c>
      <c r="E86" s="280">
        <v>13</v>
      </c>
      <c r="F86" s="119" t="s">
        <v>81</v>
      </c>
      <c r="G86" s="120"/>
      <c r="H86" s="120"/>
      <c r="I86" s="120"/>
      <c r="J86" s="120"/>
      <c r="K86" s="120"/>
      <c r="L86" s="121"/>
    </row>
    <row r="87" spans="2:12" ht="13.95" customHeight="1" x14ac:dyDescent="0.25">
      <c r="B87" s="341"/>
      <c r="C87" s="279"/>
      <c r="D87" s="281"/>
      <c r="E87" s="281"/>
      <c r="F87" s="122" t="s">
        <v>82</v>
      </c>
      <c r="G87" s="114"/>
      <c r="H87" s="114"/>
      <c r="I87" s="114"/>
      <c r="J87" s="114"/>
      <c r="K87" s="114"/>
      <c r="L87" s="115"/>
    </row>
    <row r="88" spans="2:12" ht="13.95" customHeight="1" x14ac:dyDescent="0.25">
      <c r="B88" s="97">
        <f>C86</f>
        <v>0.53124873333333333</v>
      </c>
      <c r="C88" s="104">
        <f>B88+(D88*H13)</f>
        <v>0.5381931333333333</v>
      </c>
      <c r="D88" s="99">
        <f>$I$26</f>
        <v>10</v>
      </c>
      <c r="E88" s="105"/>
      <c r="F88" s="285" t="s">
        <v>0</v>
      </c>
      <c r="G88" s="286"/>
      <c r="H88" s="286"/>
      <c r="I88" s="286"/>
      <c r="J88" s="286"/>
      <c r="K88" s="286"/>
      <c r="L88" s="423"/>
    </row>
    <row r="89" spans="2:12" ht="13.95" customHeight="1" x14ac:dyDescent="0.25">
      <c r="B89" s="340">
        <f>C88</f>
        <v>0.5381931333333333</v>
      </c>
      <c r="C89" s="278">
        <f>B89+(45*H13)</f>
        <v>0.56944293333333329</v>
      </c>
      <c r="D89" s="280">
        <v>45</v>
      </c>
      <c r="E89" s="280">
        <v>14</v>
      </c>
      <c r="F89" s="124" t="s">
        <v>135</v>
      </c>
      <c r="G89" s="125"/>
      <c r="H89" s="125"/>
      <c r="I89" s="125"/>
      <c r="J89" s="125"/>
      <c r="K89" s="125"/>
      <c r="L89" s="126"/>
    </row>
    <row r="90" spans="2:12" ht="13.95" customHeight="1" thickBot="1" x14ac:dyDescent="0.3">
      <c r="B90" s="341"/>
      <c r="C90" s="279"/>
      <c r="D90" s="281"/>
      <c r="E90" s="281"/>
      <c r="F90" s="127" t="s">
        <v>83</v>
      </c>
      <c r="G90" s="128"/>
      <c r="H90" s="128"/>
      <c r="I90" s="128"/>
      <c r="J90" s="128"/>
      <c r="K90" s="128"/>
      <c r="L90" s="129"/>
    </row>
    <row r="91" spans="2:12" ht="13.95" customHeight="1" x14ac:dyDescent="0.25">
      <c r="B91" s="101">
        <f>C89</f>
        <v>0.56944293333333329</v>
      </c>
      <c r="C91" s="102">
        <f>B91+(D91*H13)</f>
        <v>0.57638733333333325</v>
      </c>
      <c r="D91" s="99">
        <f>$I$26</f>
        <v>10</v>
      </c>
      <c r="E91" s="103"/>
      <c r="F91" s="130" t="s">
        <v>0</v>
      </c>
      <c r="G91" s="131"/>
      <c r="H91" s="131"/>
      <c r="I91" s="131"/>
      <c r="J91" s="131"/>
      <c r="K91" s="131"/>
      <c r="L91" s="132"/>
    </row>
    <row r="92" spans="2:12" ht="13.95" customHeight="1" x14ac:dyDescent="0.25">
      <c r="B92" s="340">
        <f>C91</f>
        <v>0.57638733333333325</v>
      </c>
      <c r="C92" s="278">
        <f>B92+(45*H13)</f>
        <v>0.60763713333333325</v>
      </c>
      <c r="D92" s="280">
        <v>45</v>
      </c>
      <c r="E92" s="280">
        <v>15</v>
      </c>
      <c r="F92" s="124" t="s">
        <v>84</v>
      </c>
      <c r="G92" s="133"/>
      <c r="H92" s="133"/>
      <c r="I92" s="133"/>
      <c r="J92" s="133"/>
      <c r="K92" s="133"/>
      <c r="L92" s="134"/>
    </row>
    <row r="93" spans="2:12" ht="13.95" customHeight="1" thickBot="1" x14ac:dyDescent="0.3">
      <c r="B93" s="341"/>
      <c r="C93" s="279"/>
      <c r="D93" s="281"/>
      <c r="E93" s="281"/>
      <c r="F93" s="264" t="s">
        <v>85</v>
      </c>
      <c r="G93" s="265"/>
      <c r="H93" s="265"/>
      <c r="I93" s="265"/>
      <c r="J93" s="265"/>
      <c r="K93" s="265"/>
      <c r="L93" s="266"/>
    </row>
    <row r="94" spans="2:12" ht="13.95" customHeight="1" x14ac:dyDescent="0.25">
      <c r="B94" s="97">
        <f>C92</f>
        <v>0.60763713333333325</v>
      </c>
      <c r="C94" s="104">
        <f>B94+(D94*H13)</f>
        <v>0.61458153333333321</v>
      </c>
      <c r="D94" s="99">
        <f>$I$26</f>
        <v>10</v>
      </c>
      <c r="E94" s="105"/>
      <c r="F94" s="130" t="s">
        <v>0</v>
      </c>
      <c r="G94" s="131"/>
      <c r="H94" s="131"/>
      <c r="I94" s="131"/>
      <c r="J94" s="131"/>
      <c r="K94" s="131"/>
      <c r="L94" s="132"/>
    </row>
    <row r="95" spans="2:12" ht="13.95" customHeight="1" x14ac:dyDescent="0.25">
      <c r="B95" s="340">
        <f>C94</f>
        <v>0.61458153333333321</v>
      </c>
      <c r="C95" s="278">
        <f>B95+(45*H13)</f>
        <v>0.6458313333333332</v>
      </c>
      <c r="D95" s="280">
        <v>45</v>
      </c>
      <c r="E95" s="280">
        <v>16</v>
      </c>
      <c r="F95" s="135" t="s">
        <v>84</v>
      </c>
      <c r="G95" s="133"/>
      <c r="H95" s="133"/>
      <c r="I95" s="133"/>
      <c r="J95" s="133"/>
      <c r="K95" s="133"/>
      <c r="L95" s="134"/>
    </row>
    <row r="96" spans="2:12" ht="13.95" customHeight="1" thickBot="1" x14ac:dyDescent="0.3">
      <c r="B96" s="369"/>
      <c r="C96" s="316"/>
      <c r="D96" s="319"/>
      <c r="E96" s="319"/>
      <c r="F96" s="136" t="s">
        <v>86</v>
      </c>
      <c r="G96" s="137"/>
      <c r="H96" s="137"/>
      <c r="I96" s="137"/>
      <c r="J96" s="137"/>
      <c r="K96" s="137"/>
      <c r="L96" s="138"/>
    </row>
    <row r="97" spans="2:20" ht="13.95" customHeight="1" x14ac:dyDescent="0.25">
      <c r="B97" s="106"/>
      <c r="C97" s="106"/>
      <c r="D97" s="107"/>
      <c r="E97" s="107"/>
      <c r="F97" s="108"/>
      <c r="G97" s="108"/>
      <c r="H97" s="108"/>
      <c r="I97" s="108"/>
      <c r="J97" s="108"/>
      <c r="K97" s="108"/>
      <c r="L97" s="108"/>
    </row>
    <row r="98" spans="2:20" ht="13.95" customHeight="1" thickBot="1" x14ac:dyDescent="0.3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20" ht="13.95" customHeight="1" x14ac:dyDescent="0.25">
      <c r="B99" s="139" t="s">
        <v>2</v>
      </c>
      <c r="C99" s="140" t="s">
        <v>3</v>
      </c>
      <c r="D99" s="140" t="s">
        <v>4</v>
      </c>
      <c r="E99" s="140" t="s">
        <v>6</v>
      </c>
      <c r="F99" s="141" t="s">
        <v>21</v>
      </c>
      <c r="G99" s="142">
        <f>IF(I22&lt;&gt;0,G73+1,0)</f>
        <v>0</v>
      </c>
      <c r="H99" s="143"/>
      <c r="I99" s="143"/>
      <c r="J99" s="143"/>
      <c r="K99" s="143"/>
      <c r="L99" s="144"/>
      <c r="N99" s="15"/>
      <c r="O99" s="15"/>
      <c r="P99" s="15"/>
      <c r="Q99" s="15"/>
      <c r="R99" s="15"/>
      <c r="S99" s="15"/>
      <c r="T99" s="15"/>
    </row>
    <row r="100" spans="2:20" ht="13.95" customHeight="1" x14ac:dyDescent="0.25">
      <c r="B100" s="309">
        <f>I23</f>
        <v>0.33333333333333331</v>
      </c>
      <c r="C100" s="278">
        <f>B100+(45*H13)</f>
        <v>0.36458313333333331</v>
      </c>
      <c r="D100" s="280">
        <v>45</v>
      </c>
      <c r="E100" s="280">
        <v>17</v>
      </c>
      <c r="F100" s="119" t="s">
        <v>87</v>
      </c>
      <c r="G100" s="117"/>
      <c r="H100" s="120"/>
      <c r="I100" s="120"/>
      <c r="J100" s="120"/>
      <c r="K100" s="120"/>
      <c r="L100" s="145"/>
    </row>
    <row r="101" spans="2:20" ht="13.95" customHeight="1" thickBot="1" x14ac:dyDescent="0.3">
      <c r="B101" s="310"/>
      <c r="C101" s="279"/>
      <c r="D101" s="281"/>
      <c r="E101" s="281"/>
      <c r="F101" s="113"/>
      <c r="G101" s="114"/>
      <c r="H101" s="114"/>
      <c r="I101" s="114"/>
      <c r="J101" s="114"/>
      <c r="K101" s="114"/>
      <c r="L101" s="146"/>
    </row>
    <row r="102" spans="2:20" ht="13.95" customHeight="1" x14ac:dyDescent="0.25">
      <c r="B102" s="147">
        <f>C100</f>
        <v>0.36458313333333331</v>
      </c>
      <c r="C102" s="104">
        <f>B102+(D102*H13)</f>
        <v>0.37152753333333333</v>
      </c>
      <c r="D102" s="99">
        <f>$I$26</f>
        <v>10</v>
      </c>
      <c r="E102" s="105"/>
      <c r="F102" s="282" t="s">
        <v>0</v>
      </c>
      <c r="G102" s="283"/>
      <c r="H102" s="283"/>
      <c r="I102" s="283"/>
      <c r="J102" s="283"/>
      <c r="K102" s="283"/>
      <c r="L102" s="284"/>
      <c r="N102" s="14"/>
      <c r="O102" s="14"/>
      <c r="P102" s="14"/>
      <c r="Q102" s="14"/>
      <c r="R102" s="14"/>
      <c r="S102" s="14"/>
      <c r="T102" s="14"/>
    </row>
    <row r="103" spans="2:20" ht="13.95" customHeight="1" x14ac:dyDescent="0.25">
      <c r="B103" s="276">
        <f>C102</f>
        <v>0.37152753333333333</v>
      </c>
      <c r="C103" s="278">
        <f>B103+(45*$H$13)</f>
        <v>0.40277733333333332</v>
      </c>
      <c r="D103" s="280">
        <v>45</v>
      </c>
      <c r="E103" s="313">
        <v>18</v>
      </c>
      <c r="F103" s="267" t="s">
        <v>88</v>
      </c>
      <c r="G103" s="268"/>
      <c r="H103" s="268"/>
      <c r="I103" s="268"/>
      <c r="J103" s="268"/>
      <c r="K103" s="268"/>
      <c r="L103" s="269"/>
    </row>
    <row r="104" spans="2:20" ht="13.95" customHeight="1" thickBot="1" x14ac:dyDescent="0.3">
      <c r="B104" s="277"/>
      <c r="C104" s="279"/>
      <c r="D104" s="281"/>
      <c r="E104" s="314"/>
      <c r="F104" s="123" t="s">
        <v>89</v>
      </c>
      <c r="G104" s="114"/>
      <c r="H104" s="114"/>
      <c r="I104" s="114"/>
      <c r="J104" s="114"/>
      <c r="K104" s="114"/>
      <c r="L104" s="146"/>
    </row>
    <row r="105" spans="2:20" ht="13.95" customHeight="1" x14ac:dyDescent="0.25">
      <c r="B105" s="149">
        <f>C103</f>
        <v>0.40277733333333332</v>
      </c>
      <c r="C105" s="102">
        <f>B105+(D105*H13)</f>
        <v>0.40972173333333334</v>
      </c>
      <c r="D105" s="99">
        <f>$I$26</f>
        <v>10</v>
      </c>
      <c r="E105" s="103"/>
      <c r="F105" s="282" t="s">
        <v>0</v>
      </c>
      <c r="G105" s="283"/>
      <c r="H105" s="283"/>
      <c r="I105" s="283"/>
      <c r="J105" s="283"/>
      <c r="K105" s="283"/>
      <c r="L105" s="284"/>
    </row>
    <row r="106" spans="2:20" ht="13.95" customHeight="1" x14ac:dyDescent="0.25">
      <c r="B106" s="276">
        <f>C105</f>
        <v>0.40972173333333334</v>
      </c>
      <c r="C106" s="278">
        <f>B106+(45*H13)</f>
        <v>0.44097153333333333</v>
      </c>
      <c r="D106" s="280">
        <v>45</v>
      </c>
      <c r="E106" s="313">
        <v>19</v>
      </c>
      <c r="F106" s="119" t="s">
        <v>90</v>
      </c>
      <c r="G106" s="120"/>
      <c r="H106" s="120"/>
      <c r="I106" s="120"/>
      <c r="J106" s="120"/>
      <c r="K106" s="120"/>
      <c r="L106" s="145"/>
    </row>
    <row r="107" spans="2:20" ht="13.95" customHeight="1" x14ac:dyDescent="0.25">
      <c r="B107" s="277"/>
      <c r="C107" s="279"/>
      <c r="D107" s="281"/>
      <c r="E107" s="314"/>
      <c r="F107" s="122" t="s">
        <v>91</v>
      </c>
      <c r="G107" s="114"/>
      <c r="H107" s="114"/>
      <c r="I107" s="114"/>
      <c r="J107" s="114"/>
      <c r="K107" s="114"/>
      <c r="L107" s="146"/>
    </row>
    <row r="108" spans="2:20" ht="13.95" customHeight="1" x14ac:dyDescent="0.25">
      <c r="B108" s="150">
        <f>C106</f>
        <v>0.44097153333333333</v>
      </c>
      <c r="C108" s="104">
        <f>B108+(D108*H13)</f>
        <v>0.44791593333333335</v>
      </c>
      <c r="D108" s="99">
        <f>$I$26</f>
        <v>10</v>
      </c>
      <c r="E108" s="105"/>
      <c r="F108" s="285" t="s">
        <v>0</v>
      </c>
      <c r="G108" s="286"/>
      <c r="H108" s="286"/>
      <c r="I108" s="286"/>
      <c r="J108" s="286"/>
      <c r="K108" s="286"/>
      <c r="L108" s="287"/>
    </row>
    <row r="109" spans="2:20" ht="13.95" customHeight="1" x14ac:dyDescent="0.25">
      <c r="B109" s="276">
        <f>C108</f>
        <v>0.44791593333333335</v>
      </c>
      <c r="C109" s="278">
        <f>B109+(45*H13)</f>
        <v>0.47916573333333334</v>
      </c>
      <c r="D109" s="280">
        <v>45</v>
      </c>
      <c r="E109" s="313">
        <v>20</v>
      </c>
      <c r="F109" s="123"/>
      <c r="G109" s="117"/>
      <c r="H109" s="117"/>
      <c r="I109" s="117"/>
      <c r="J109" s="117"/>
      <c r="K109" s="117"/>
      <c r="L109" s="148"/>
    </row>
    <row r="110" spans="2:20" ht="13.95" customHeight="1" x14ac:dyDescent="0.25">
      <c r="B110" s="277"/>
      <c r="C110" s="279"/>
      <c r="D110" s="281"/>
      <c r="E110" s="314"/>
      <c r="F110" s="122" t="s">
        <v>92</v>
      </c>
      <c r="G110" s="114"/>
      <c r="H110" s="114"/>
      <c r="I110" s="114"/>
      <c r="J110" s="114"/>
      <c r="K110" s="114"/>
      <c r="L110" s="146"/>
    </row>
    <row r="111" spans="2:20" ht="13.95" customHeight="1" x14ac:dyDescent="0.25">
      <c r="B111" s="149">
        <f>C109</f>
        <v>0.47916573333333334</v>
      </c>
      <c r="C111" s="102">
        <f>B111+(I25*H13)</f>
        <v>0.49999893333333334</v>
      </c>
      <c r="D111" s="151">
        <f>$I$25</f>
        <v>30</v>
      </c>
      <c r="E111" s="103"/>
      <c r="F111" s="404" t="s">
        <v>1</v>
      </c>
      <c r="G111" s="405"/>
      <c r="H111" s="405"/>
      <c r="I111" s="405"/>
      <c r="J111" s="405"/>
      <c r="K111" s="405"/>
      <c r="L111" s="422"/>
    </row>
    <row r="112" spans="2:20" ht="13.95" customHeight="1" x14ac:dyDescent="0.25">
      <c r="B112" s="276">
        <f>C111</f>
        <v>0.49999893333333334</v>
      </c>
      <c r="C112" s="278">
        <f>B112+(45*H13)</f>
        <v>0.53124873333333333</v>
      </c>
      <c r="D112" s="311">
        <v>45</v>
      </c>
      <c r="E112" s="280">
        <v>21</v>
      </c>
      <c r="F112" s="116" t="s">
        <v>93</v>
      </c>
      <c r="G112" s="120"/>
      <c r="H112" s="120"/>
      <c r="I112" s="120"/>
      <c r="J112" s="120"/>
      <c r="K112" s="120"/>
      <c r="L112" s="145"/>
    </row>
    <row r="113" spans="2:15" ht="13.95" customHeight="1" thickBot="1" x14ac:dyDescent="0.3">
      <c r="B113" s="277"/>
      <c r="C113" s="279"/>
      <c r="D113" s="312"/>
      <c r="E113" s="281"/>
      <c r="F113" s="123"/>
      <c r="G113" s="117"/>
      <c r="H113" s="117"/>
      <c r="I113" s="117"/>
      <c r="J113" s="117"/>
      <c r="K113" s="117"/>
      <c r="L113" s="148"/>
    </row>
    <row r="114" spans="2:15" ht="13.95" customHeight="1" thickBot="1" x14ac:dyDescent="0.3">
      <c r="B114" s="152">
        <f>C112</f>
        <v>0.53124873333333333</v>
      </c>
      <c r="C114" s="153">
        <f>B114+(D114*H13)</f>
        <v>0.5381931333333333</v>
      </c>
      <c r="D114" s="99">
        <f>$I$26</f>
        <v>10</v>
      </c>
      <c r="E114" s="154"/>
      <c r="F114" s="288" t="s">
        <v>0</v>
      </c>
      <c r="G114" s="289"/>
      <c r="H114" s="289"/>
      <c r="I114" s="289"/>
      <c r="J114" s="289"/>
      <c r="K114" s="289"/>
      <c r="L114" s="290"/>
    </row>
    <row r="115" spans="2:15" ht="13.95" customHeight="1" thickBot="1" x14ac:dyDescent="0.3">
      <c r="B115" s="407" t="str">
        <f>IF(J37&gt;0,"Kursister der alene skal have Grund, går til eksamen klokken:","")</f>
        <v/>
      </c>
      <c r="C115" s="408"/>
      <c r="D115" s="408"/>
      <c r="E115" s="408"/>
      <c r="F115" s="408"/>
      <c r="G115" s="408"/>
      <c r="H115" s="408"/>
      <c r="I115" s="408"/>
      <c r="J115" s="254" t="str">
        <f>IF(J37&gt;0,B126,"")</f>
        <v/>
      </c>
      <c r="K115" s="155"/>
      <c r="L115" s="156"/>
    </row>
    <row r="116" spans="2:15" ht="13.95" customHeight="1" x14ac:dyDescent="0.25">
      <c r="B116" s="391">
        <f>C114</f>
        <v>0.5381931333333333</v>
      </c>
      <c r="C116" s="363">
        <f>B116+(45*H13)</f>
        <v>0.56944293333333329</v>
      </c>
      <c r="D116" s="370">
        <v>45</v>
      </c>
      <c r="E116" s="389">
        <v>22</v>
      </c>
      <c r="F116" s="157" t="s">
        <v>94</v>
      </c>
      <c r="G116" s="158" t="s">
        <v>95</v>
      </c>
      <c r="H116" s="159"/>
      <c r="I116" s="159"/>
      <c r="J116" s="159"/>
      <c r="K116" s="159"/>
      <c r="L116" s="160"/>
    </row>
    <row r="117" spans="2:15" ht="13.95" customHeight="1" thickBot="1" x14ac:dyDescent="0.3">
      <c r="B117" s="392"/>
      <c r="C117" s="279"/>
      <c r="D117" s="281"/>
      <c r="E117" s="390"/>
      <c r="F117" s="161" t="s">
        <v>11</v>
      </c>
      <c r="G117" s="162"/>
      <c r="H117" s="162"/>
      <c r="I117" s="162"/>
      <c r="J117" s="162"/>
      <c r="K117" s="162"/>
      <c r="L117" s="163"/>
    </row>
    <row r="118" spans="2:15" ht="13.95" customHeight="1" x14ac:dyDescent="0.25">
      <c r="B118" s="149">
        <f>C116</f>
        <v>0.56944293333333329</v>
      </c>
      <c r="C118" s="102">
        <f>B118+(D118*H13)</f>
        <v>0.57638733333333325</v>
      </c>
      <c r="D118" s="99">
        <f>$I$26</f>
        <v>10</v>
      </c>
      <c r="E118" s="105"/>
      <c r="F118" s="282" t="s">
        <v>0</v>
      </c>
      <c r="G118" s="283"/>
      <c r="H118" s="283"/>
      <c r="I118" s="283"/>
      <c r="J118" s="283"/>
      <c r="K118" s="283"/>
      <c r="L118" s="284"/>
    </row>
    <row r="119" spans="2:15" ht="13.95" customHeight="1" x14ac:dyDescent="0.25">
      <c r="B119" s="364">
        <f>C118</f>
        <v>0.57638733333333325</v>
      </c>
      <c r="C119" s="365">
        <f>B119+(45*H13)</f>
        <v>0.60763713333333325</v>
      </c>
      <c r="D119" s="379">
        <v>45</v>
      </c>
      <c r="E119" s="390">
        <v>23</v>
      </c>
      <c r="F119" s="164" t="s">
        <v>96</v>
      </c>
      <c r="G119" s="165"/>
      <c r="H119" s="165"/>
      <c r="I119" s="165" t="s">
        <v>97</v>
      </c>
      <c r="J119" s="165"/>
      <c r="K119" s="165"/>
      <c r="L119" s="166"/>
    </row>
    <row r="120" spans="2:15" ht="13.95" customHeight="1" thickBot="1" x14ac:dyDescent="0.3">
      <c r="B120" s="277"/>
      <c r="C120" s="279"/>
      <c r="D120" s="281"/>
      <c r="E120" s="317"/>
      <c r="F120" s="167" t="s">
        <v>98</v>
      </c>
      <c r="G120" s="168"/>
      <c r="H120" s="168" t="s">
        <v>99</v>
      </c>
      <c r="I120" s="168"/>
      <c r="J120" s="168"/>
      <c r="K120" s="168"/>
      <c r="L120" s="169"/>
    </row>
    <row r="121" spans="2:15" ht="13.95" customHeight="1" thickBot="1" x14ac:dyDescent="0.3">
      <c r="B121" s="170">
        <f>C119</f>
        <v>0.60763713333333325</v>
      </c>
      <c r="C121" s="171">
        <f>B121+(D121*H13)</f>
        <v>0.61458153333333321</v>
      </c>
      <c r="D121" s="151">
        <f>$I$26</f>
        <v>10</v>
      </c>
      <c r="E121" s="172"/>
      <c r="F121" s="291" t="s">
        <v>0</v>
      </c>
      <c r="G121" s="292"/>
      <c r="H121" s="292"/>
      <c r="I121" s="292"/>
      <c r="J121" s="292"/>
      <c r="K121" s="292"/>
      <c r="L121" s="293"/>
    </row>
    <row r="122" spans="2:15" ht="13.95" customHeight="1" x14ac:dyDescent="0.25">
      <c r="B122" s="368">
        <f>C121</f>
        <v>0.61458153333333321</v>
      </c>
      <c r="C122" s="363">
        <f>B122+(45*H13)</f>
        <v>0.6458313333333332</v>
      </c>
      <c r="D122" s="370">
        <v>45</v>
      </c>
      <c r="E122" s="323">
        <v>24</v>
      </c>
      <c r="F122" s="173" t="s">
        <v>100</v>
      </c>
      <c r="G122" s="159"/>
      <c r="H122" s="159"/>
      <c r="I122" s="159" t="s">
        <v>101</v>
      </c>
      <c r="J122" s="159"/>
      <c r="K122" s="159"/>
      <c r="L122" s="174"/>
    </row>
    <row r="123" spans="2:15" ht="13.95" customHeight="1" thickBot="1" x14ac:dyDescent="0.3">
      <c r="B123" s="369"/>
      <c r="C123" s="316"/>
      <c r="D123" s="319"/>
      <c r="E123" s="318"/>
      <c r="F123" s="175" t="s">
        <v>102</v>
      </c>
      <c r="G123" s="176"/>
      <c r="H123" s="176"/>
      <c r="I123" s="176"/>
      <c r="J123" s="176"/>
      <c r="K123" s="176"/>
      <c r="L123" s="177"/>
      <c r="O123" s="8"/>
    </row>
    <row r="124" spans="2:15" s="56" customFormat="1" ht="13.95" customHeight="1" thickBot="1" x14ac:dyDescent="0.3">
      <c r="B124" s="383"/>
      <c r="C124" s="383"/>
      <c r="D124" s="383"/>
      <c r="E124" s="383"/>
      <c r="F124" s="383"/>
      <c r="G124" s="383"/>
      <c r="H124" s="383"/>
      <c r="I124" s="383"/>
      <c r="J124" s="383"/>
      <c r="K124" s="383"/>
      <c r="L124" s="383"/>
      <c r="O124" s="57"/>
    </row>
    <row r="125" spans="2:15" s="53" customFormat="1" ht="13.95" customHeight="1" thickBot="1" x14ac:dyDescent="0.3">
      <c r="B125" s="178">
        <f>C122</f>
        <v>0.6458313333333332</v>
      </c>
      <c r="C125" s="179">
        <f>B125+(D125*H13)</f>
        <v>0.65277573333333316</v>
      </c>
      <c r="D125" s="251">
        <f>$I$26</f>
        <v>10</v>
      </c>
      <c r="E125" s="180"/>
      <c r="F125" s="291" t="s">
        <v>31</v>
      </c>
      <c r="G125" s="289"/>
      <c r="H125" s="289"/>
      <c r="I125" s="292"/>
      <c r="J125" s="292"/>
      <c r="K125" s="292"/>
      <c r="L125" s="393"/>
      <c r="O125" s="54"/>
    </row>
    <row r="126" spans="2:15" ht="13.95" customHeight="1" x14ac:dyDescent="0.25">
      <c r="B126" s="400">
        <f>C125</f>
        <v>0.65277573333333316</v>
      </c>
      <c r="C126" s="380">
        <f>B126+(D126*H13)</f>
        <v>0.69444213333333316</v>
      </c>
      <c r="D126" s="302">
        <v>60</v>
      </c>
      <c r="E126" s="381"/>
      <c r="F126" s="244" t="s">
        <v>30</v>
      </c>
      <c r="G126" s="394" t="s">
        <v>126</v>
      </c>
      <c r="H126" s="394"/>
      <c r="I126" s="181"/>
      <c r="J126" s="91"/>
      <c r="K126" s="91"/>
      <c r="L126" s="92"/>
      <c r="M126" s="58"/>
    </row>
    <row r="127" spans="2:15" s="53" customFormat="1" ht="13.95" customHeight="1" thickBot="1" x14ac:dyDescent="0.3">
      <c r="B127" s="400"/>
      <c r="C127" s="380"/>
      <c r="D127" s="303"/>
      <c r="E127" s="382"/>
      <c r="F127" s="245" t="str">
        <f>IF(J37&gt;0,J37,"ikke aktuelt")</f>
        <v>ikke aktuelt</v>
      </c>
      <c r="G127" s="395"/>
      <c r="H127" s="395"/>
      <c r="I127" s="182"/>
      <c r="J127" s="183"/>
      <c r="K127" s="183"/>
      <c r="L127" s="184"/>
      <c r="M127" s="55"/>
    </row>
    <row r="128" spans="2:15" ht="13.95" customHeight="1" thickBot="1" x14ac:dyDescent="0.3">
      <c r="B128" s="246">
        <f>C126</f>
        <v>0.69444213333333316</v>
      </c>
      <c r="C128" s="185"/>
      <c r="D128" s="186">
        <f>$I$26</f>
        <v>10</v>
      </c>
      <c r="E128" s="187"/>
      <c r="F128" s="386" t="s">
        <v>36</v>
      </c>
      <c r="G128" s="387"/>
      <c r="H128" s="387"/>
      <c r="I128" s="387"/>
      <c r="J128" s="387"/>
      <c r="K128" s="387"/>
      <c r="L128" s="388"/>
    </row>
    <row r="129" spans="1:14" ht="13.95" customHeight="1" x14ac:dyDescent="0.25">
      <c r="A129" s="58"/>
      <c r="B129" s="385"/>
      <c r="C129" s="385"/>
      <c r="D129" s="385"/>
      <c r="E129" s="385"/>
      <c r="F129" s="385"/>
      <c r="G129" s="385"/>
      <c r="H129" s="385"/>
      <c r="I129" s="385"/>
      <c r="J129" s="385"/>
      <c r="K129" s="385"/>
      <c r="L129" s="385"/>
      <c r="M129" s="58"/>
    </row>
    <row r="130" spans="1:14" ht="13.95" customHeight="1" thickBot="1" x14ac:dyDescent="0.3">
      <c r="B130" s="384"/>
      <c r="C130" s="384"/>
      <c r="D130" s="384"/>
      <c r="E130" s="384"/>
      <c r="F130" s="384"/>
      <c r="G130" s="384"/>
      <c r="H130" s="384"/>
      <c r="I130" s="384"/>
      <c r="J130" s="384"/>
      <c r="K130" s="384"/>
      <c r="L130" s="384"/>
    </row>
    <row r="131" spans="1:14" ht="13.95" customHeight="1" thickBot="1" x14ac:dyDescent="0.3">
      <c r="B131" s="139" t="s">
        <v>2</v>
      </c>
      <c r="C131" s="140" t="s">
        <v>3</v>
      </c>
      <c r="D131" s="140" t="s">
        <v>4</v>
      </c>
      <c r="E131" s="140" t="s">
        <v>6</v>
      </c>
      <c r="F131" s="188" t="s">
        <v>103</v>
      </c>
      <c r="G131" s="189">
        <f>IF(I22&lt;&gt;0,G99+1,0)</f>
        <v>0</v>
      </c>
      <c r="H131" s="190"/>
      <c r="I131" s="190"/>
      <c r="J131" s="190"/>
      <c r="K131" s="190"/>
      <c r="L131" s="191"/>
    </row>
    <row r="132" spans="1:14" ht="13.95" customHeight="1" x14ac:dyDescent="0.25">
      <c r="B132" s="309">
        <f>I23</f>
        <v>0.33333333333333331</v>
      </c>
      <c r="C132" s="278">
        <f>B132+(45*H13)</f>
        <v>0.36458313333333331</v>
      </c>
      <c r="D132" s="280">
        <v>45</v>
      </c>
      <c r="E132" s="317">
        <v>25</v>
      </c>
      <c r="F132" s="164" t="s">
        <v>104</v>
      </c>
      <c r="G132" s="168"/>
      <c r="H132" s="165"/>
      <c r="I132" s="165"/>
      <c r="J132" s="165"/>
      <c r="K132" s="165"/>
      <c r="L132" s="166"/>
    </row>
    <row r="133" spans="1:14" ht="13.95" customHeight="1" thickBot="1" x14ac:dyDescent="0.3">
      <c r="B133" s="315"/>
      <c r="C133" s="316"/>
      <c r="D133" s="319"/>
      <c r="E133" s="318"/>
      <c r="F133" s="175" t="s">
        <v>105</v>
      </c>
      <c r="G133" s="176"/>
      <c r="H133" s="176"/>
      <c r="I133" s="176"/>
      <c r="J133" s="176"/>
      <c r="K133" s="176"/>
      <c r="L133" s="192"/>
    </row>
    <row r="134" spans="1:14" s="56" customFormat="1" ht="13.95" customHeight="1" thickBot="1" x14ac:dyDescent="0.3">
      <c r="B134" s="193">
        <f>C132</f>
        <v>0.36458313333333331</v>
      </c>
      <c r="C134" s="194">
        <f>B134+(D134*H13)</f>
        <v>0.37152753333333333</v>
      </c>
      <c r="D134" s="99">
        <f>$I$26</f>
        <v>10</v>
      </c>
      <c r="E134" s="195"/>
      <c r="F134" s="282" t="s">
        <v>0</v>
      </c>
      <c r="G134" s="283"/>
      <c r="H134" s="283"/>
      <c r="I134" s="283"/>
      <c r="J134" s="283"/>
      <c r="K134" s="283"/>
      <c r="L134" s="284"/>
    </row>
    <row r="135" spans="1:14" ht="13.95" customHeight="1" thickBot="1" x14ac:dyDescent="0.3">
      <c r="B135" s="413" t="str">
        <f>IF(J39&gt;0,"Kursister der skal have kombinationen Grund + klasse 1, går til eksamen klokken:","")</f>
        <v/>
      </c>
      <c r="C135" s="408"/>
      <c r="D135" s="408"/>
      <c r="E135" s="408"/>
      <c r="F135" s="408"/>
      <c r="G135" s="408"/>
      <c r="H135" s="408"/>
      <c r="I135" s="408"/>
      <c r="J135" s="408"/>
      <c r="K135" s="414" t="str">
        <f>IF(J39&gt;0,B159,"")</f>
        <v/>
      </c>
      <c r="L135" s="415"/>
      <c r="N135" s="8"/>
    </row>
    <row r="136" spans="1:14" ht="13.95" customHeight="1" thickBot="1" x14ac:dyDescent="0.3">
      <c r="B136" s="196"/>
      <c r="C136" s="197"/>
      <c r="D136" s="197"/>
      <c r="E136" s="197"/>
      <c r="F136" s="197"/>
      <c r="G136" s="197"/>
      <c r="H136" s="197"/>
      <c r="I136" s="197"/>
      <c r="J136" s="197"/>
      <c r="K136" s="197"/>
      <c r="L136" s="198"/>
      <c r="N136" s="8"/>
    </row>
    <row r="137" spans="1:14" ht="13.95" customHeight="1" x14ac:dyDescent="0.25">
      <c r="B137" s="361">
        <f>C134</f>
        <v>0.37152753333333333</v>
      </c>
      <c r="C137" s="363">
        <f>B137+(45*H$13)</f>
        <v>0.40277733333333332</v>
      </c>
      <c r="D137" s="370">
        <v>45</v>
      </c>
      <c r="E137" s="295">
        <v>26</v>
      </c>
      <c r="F137" s="199" t="s">
        <v>106</v>
      </c>
      <c r="G137" s="117"/>
      <c r="H137" s="117"/>
      <c r="I137" s="117"/>
      <c r="J137" s="117"/>
      <c r="K137" s="117"/>
      <c r="L137" s="148"/>
      <c r="N137" s="47"/>
    </row>
    <row r="138" spans="1:14" ht="13.95" customHeight="1" thickBot="1" x14ac:dyDescent="0.3">
      <c r="B138" s="362"/>
      <c r="C138" s="279"/>
      <c r="D138" s="281"/>
      <c r="E138" s="295"/>
      <c r="F138" s="122" t="s">
        <v>107</v>
      </c>
      <c r="G138" s="114"/>
      <c r="H138" s="114"/>
      <c r="I138" s="114"/>
      <c r="J138" s="114"/>
      <c r="K138" s="114"/>
      <c r="L138" s="146"/>
    </row>
    <row r="139" spans="1:14" ht="13.95" customHeight="1" x14ac:dyDescent="0.25">
      <c r="B139" s="200">
        <f>C137</f>
        <v>0.40277733333333332</v>
      </c>
      <c r="C139" s="102">
        <f>B139+(D139*H13)</f>
        <v>0.40972173333333334</v>
      </c>
      <c r="D139" s="99">
        <f>$I$26</f>
        <v>10</v>
      </c>
      <c r="E139" s="201"/>
      <c r="F139" s="282" t="s">
        <v>0</v>
      </c>
      <c r="G139" s="283"/>
      <c r="H139" s="283"/>
      <c r="I139" s="283"/>
      <c r="J139" s="283"/>
      <c r="K139" s="283"/>
      <c r="L139" s="284"/>
    </row>
    <row r="140" spans="1:14" ht="13.95" customHeight="1" x14ac:dyDescent="0.25">
      <c r="B140" s="364">
        <f>C139</f>
        <v>0.40972173333333334</v>
      </c>
      <c r="C140" s="365">
        <f>B140+(45*$H$13)</f>
        <v>0.44097153333333333</v>
      </c>
      <c r="D140" s="379">
        <v>45</v>
      </c>
      <c r="E140" s="295">
        <v>27</v>
      </c>
      <c r="F140" s="123" t="s">
        <v>108</v>
      </c>
      <c r="G140" s="165"/>
      <c r="H140" s="165"/>
      <c r="I140" s="165"/>
      <c r="J140" s="165"/>
      <c r="K140" s="165"/>
      <c r="L140" s="166"/>
    </row>
    <row r="141" spans="1:14" ht="13.95" customHeight="1" thickBot="1" x14ac:dyDescent="0.3">
      <c r="B141" s="277"/>
      <c r="C141" s="279"/>
      <c r="D141" s="281"/>
      <c r="E141" s="295"/>
      <c r="F141" s="202" t="s">
        <v>109</v>
      </c>
      <c r="G141" s="176"/>
      <c r="H141" s="176"/>
      <c r="I141" s="176"/>
      <c r="J141" s="176"/>
      <c r="K141" s="176"/>
      <c r="L141" s="192"/>
    </row>
    <row r="142" spans="1:14" ht="13.95" customHeight="1" x14ac:dyDescent="0.25">
      <c r="B142" s="203">
        <f>C140</f>
        <v>0.44097153333333333</v>
      </c>
      <c r="C142" s="204">
        <f>B142+(D142*H13)</f>
        <v>0.44791593333333335</v>
      </c>
      <c r="D142" s="99">
        <f>$I$26</f>
        <v>10</v>
      </c>
      <c r="E142" s="168"/>
      <c r="F142" s="282" t="s">
        <v>0</v>
      </c>
      <c r="G142" s="283"/>
      <c r="H142" s="283"/>
      <c r="I142" s="283"/>
      <c r="J142" s="283"/>
      <c r="K142" s="283"/>
      <c r="L142" s="284"/>
      <c r="N142" s="11"/>
    </row>
    <row r="143" spans="1:14" ht="13.95" customHeight="1" x14ac:dyDescent="0.25">
      <c r="B143" s="366">
        <f>C142</f>
        <v>0.44791593333333335</v>
      </c>
      <c r="C143" s="365">
        <f>B143+(45*H$13)</f>
        <v>0.47916573333333334</v>
      </c>
      <c r="D143" s="379">
        <v>45</v>
      </c>
      <c r="E143" s="295">
        <v>28</v>
      </c>
      <c r="F143" s="267" t="s">
        <v>110</v>
      </c>
      <c r="G143" s="268"/>
      <c r="H143" s="268"/>
      <c r="I143" s="268"/>
      <c r="J143" s="268"/>
      <c r="K143" s="268"/>
      <c r="L143" s="269"/>
      <c r="N143" s="16"/>
    </row>
    <row r="144" spans="1:14" ht="13.95" customHeight="1" x14ac:dyDescent="0.25">
      <c r="B144" s="367"/>
      <c r="C144" s="279"/>
      <c r="D144" s="281"/>
      <c r="E144" s="295"/>
      <c r="F144" s="122" t="s">
        <v>111</v>
      </c>
      <c r="G144" s="117"/>
      <c r="H144" s="117"/>
      <c r="I144" s="116"/>
      <c r="J144" s="116"/>
      <c r="K144" s="116"/>
      <c r="L144" s="205"/>
      <c r="N144" s="16"/>
    </row>
    <row r="145" spans="2:14" ht="13.95" customHeight="1" x14ac:dyDescent="0.25">
      <c r="B145" s="147">
        <f>C143</f>
        <v>0.47916573333333334</v>
      </c>
      <c r="C145" s="104">
        <f>B145+(D145*H13)</f>
        <v>0.49999893333333334</v>
      </c>
      <c r="D145" s="99">
        <f>$I$25</f>
        <v>30</v>
      </c>
      <c r="E145" s="105"/>
      <c r="F145" s="304" t="s">
        <v>20</v>
      </c>
      <c r="G145" s="305"/>
      <c r="H145" s="305"/>
      <c r="I145" s="305"/>
      <c r="J145" s="305"/>
      <c r="K145" s="305"/>
      <c r="L145" s="306"/>
    </row>
    <row r="146" spans="2:14" ht="13.95" customHeight="1" x14ac:dyDescent="0.25">
      <c r="B146" s="276">
        <f>C145</f>
        <v>0.49999893333333334</v>
      </c>
      <c r="C146" s="278">
        <f>B146+(45*H$13)</f>
        <v>0.53124873333333333</v>
      </c>
      <c r="D146" s="280">
        <v>45</v>
      </c>
      <c r="E146" s="295">
        <v>29</v>
      </c>
      <c r="F146" s="123" t="s">
        <v>112</v>
      </c>
      <c r="G146" s="116"/>
      <c r="H146" s="117"/>
      <c r="I146" s="117"/>
      <c r="J146" s="117"/>
      <c r="K146" s="117"/>
      <c r="L146" s="148"/>
    </row>
    <row r="147" spans="2:14" ht="13.95" customHeight="1" thickBot="1" x14ac:dyDescent="0.3">
      <c r="B147" s="277"/>
      <c r="C147" s="279"/>
      <c r="D147" s="281"/>
      <c r="E147" s="322"/>
      <c r="F147" s="296" t="s">
        <v>26</v>
      </c>
      <c r="G147" s="297"/>
      <c r="H147" s="297"/>
      <c r="I147" s="297"/>
      <c r="J147" s="297"/>
      <c r="K147" s="297"/>
      <c r="L147" s="298"/>
      <c r="N147" s="17"/>
    </row>
    <row r="148" spans="2:14" ht="13.95" customHeight="1" thickBot="1" x14ac:dyDescent="0.3">
      <c r="B148" s="149">
        <f>C146</f>
        <v>0.53124873333333333</v>
      </c>
      <c r="C148" s="102">
        <f>B148+(D148*$H$13)</f>
        <v>0.5381931333333333</v>
      </c>
      <c r="D148" s="99">
        <f>$I$26</f>
        <v>10</v>
      </c>
      <c r="E148" s="105"/>
      <c r="F148" s="282" t="s">
        <v>0</v>
      </c>
      <c r="G148" s="283"/>
      <c r="H148" s="283"/>
      <c r="I148" s="283"/>
      <c r="J148" s="283"/>
      <c r="K148" s="283"/>
      <c r="L148" s="284"/>
      <c r="N148" s="11"/>
    </row>
    <row r="149" spans="2:14" ht="13.95" customHeight="1" x14ac:dyDescent="0.25">
      <c r="B149" s="366">
        <f>C148</f>
        <v>0.5381931333333333</v>
      </c>
      <c r="C149" s="365">
        <f>B149+(45*H$13)</f>
        <v>0.56944293333333329</v>
      </c>
      <c r="D149" s="379">
        <v>45</v>
      </c>
      <c r="E149" s="396">
        <v>30</v>
      </c>
      <c r="F149" s="206" t="s">
        <v>12</v>
      </c>
      <c r="G149" s="120"/>
      <c r="H149" s="120"/>
      <c r="I149" s="120"/>
      <c r="J149" s="120"/>
      <c r="K149" s="120"/>
      <c r="L149" s="145"/>
      <c r="N149" s="17"/>
    </row>
    <row r="150" spans="2:14" ht="13.95" customHeight="1" thickBot="1" x14ac:dyDescent="0.3">
      <c r="B150" s="367"/>
      <c r="C150" s="279"/>
      <c r="D150" s="281"/>
      <c r="E150" s="295"/>
      <c r="F150" s="123"/>
      <c r="G150" s="117"/>
      <c r="H150" s="117"/>
      <c r="I150" s="117"/>
      <c r="J150" s="117"/>
      <c r="K150" s="117"/>
      <c r="L150" s="148"/>
      <c r="N150" s="17"/>
    </row>
    <row r="151" spans="2:14" ht="13.95" customHeight="1" x14ac:dyDescent="0.25">
      <c r="B151" s="147">
        <f>C149</f>
        <v>0.56944293333333329</v>
      </c>
      <c r="C151" s="104">
        <f>B151+(D151*H13)</f>
        <v>0.57638733333333325</v>
      </c>
      <c r="D151" s="99">
        <f>$I$26</f>
        <v>10</v>
      </c>
      <c r="E151" s="103"/>
      <c r="F151" s="282" t="s">
        <v>0</v>
      </c>
      <c r="G151" s="283"/>
      <c r="H151" s="283"/>
      <c r="I151" s="283"/>
      <c r="J151" s="283"/>
      <c r="K151" s="283"/>
      <c r="L151" s="284"/>
      <c r="N151" s="11"/>
    </row>
    <row r="152" spans="2:14" ht="13.95" customHeight="1" x14ac:dyDescent="0.25">
      <c r="B152" s="276">
        <f>C151</f>
        <v>0.57638733333333325</v>
      </c>
      <c r="C152" s="278">
        <f>B152+(45*H$13)</f>
        <v>0.60763713333333325</v>
      </c>
      <c r="D152" s="280">
        <v>45</v>
      </c>
      <c r="E152" s="308">
        <v>31</v>
      </c>
      <c r="F152" s="207" t="s">
        <v>113</v>
      </c>
      <c r="G152" s="117"/>
      <c r="H152" s="117"/>
      <c r="I152" s="117"/>
      <c r="J152" s="117"/>
      <c r="K152" s="117"/>
      <c r="L152" s="148"/>
      <c r="N152" s="17"/>
    </row>
    <row r="153" spans="2:14" ht="13.95" customHeight="1" x14ac:dyDescent="0.25">
      <c r="B153" s="277"/>
      <c r="C153" s="279"/>
      <c r="D153" s="281"/>
      <c r="E153" s="295"/>
      <c r="F153" s="208"/>
      <c r="G153" s="114"/>
      <c r="H153" s="114"/>
      <c r="I153" s="114"/>
      <c r="J153" s="114"/>
      <c r="K153" s="114"/>
      <c r="L153" s="146"/>
      <c r="N153" s="17"/>
    </row>
    <row r="154" spans="2:14" ht="13.95" customHeight="1" x14ac:dyDescent="0.25">
      <c r="B154" s="203">
        <f>C152</f>
        <v>0.60763713333333325</v>
      </c>
      <c r="C154" s="204">
        <f>B154+(D154*H13)</f>
        <v>0.61458153333333321</v>
      </c>
      <c r="D154" s="99">
        <f>$I$26</f>
        <v>10</v>
      </c>
      <c r="E154" s="105"/>
      <c r="F154" s="330" t="s">
        <v>0</v>
      </c>
      <c r="G154" s="331"/>
      <c r="H154" s="331"/>
      <c r="I154" s="331"/>
      <c r="J154" s="331"/>
      <c r="K154" s="331"/>
      <c r="L154" s="399"/>
      <c r="N154" s="16"/>
    </row>
    <row r="155" spans="2:14" ht="13.95" customHeight="1" x14ac:dyDescent="0.25">
      <c r="B155" s="276">
        <f>C154</f>
        <v>0.61458153333333321</v>
      </c>
      <c r="C155" s="278">
        <f>B155+(45*H$13)</f>
        <v>0.6458313333333332</v>
      </c>
      <c r="D155" s="280">
        <v>45</v>
      </c>
      <c r="E155" s="308">
        <v>32</v>
      </c>
      <c r="F155" s="135" t="s">
        <v>114</v>
      </c>
      <c r="G155" s="133"/>
      <c r="H155" s="133"/>
      <c r="I155" s="133"/>
      <c r="J155" s="133"/>
      <c r="K155" s="133"/>
      <c r="L155" s="209"/>
      <c r="N155" s="17"/>
    </row>
    <row r="156" spans="2:14" ht="13.95" customHeight="1" thickBot="1" x14ac:dyDescent="0.3">
      <c r="B156" s="320"/>
      <c r="C156" s="321"/>
      <c r="D156" s="397"/>
      <c r="E156" s="398"/>
      <c r="F156" s="299" t="s">
        <v>27</v>
      </c>
      <c r="G156" s="300"/>
      <c r="H156" s="300"/>
      <c r="I156" s="300"/>
      <c r="J156" s="300"/>
      <c r="K156" s="300"/>
      <c r="L156" s="301"/>
      <c r="N156" s="17"/>
    </row>
    <row r="157" spans="2:14" s="56" customFormat="1" ht="13.95" customHeight="1" thickBot="1" x14ac:dyDescent="0.3">
      <c r="B157" s="106"/>
      <c r="C157" s="106"/>
      <c r="D157" s="107"/>
      <c r="E157" s="210"/>
      <c r="F157" s="211"/>
      <c r="G157" s="211"/>
      <c r="H157" s="211"/>
      <c r="I157" s="211"/>
      <c r="J157" s="211"/>
      <c r="K157" s="211"/>
      <c r="L157" s="211"/>
      <c r="N157" s="59"/>
    </row>
    <row r="158" spans="2:14" s="56" customFormat="1" ht="13.95" customHeight="1" thickBot="1" x14ac:dyDescent="0.3">
      <c r="B158" s="212">
        <f>C155</f>
        <v>0.6458313333333332</v>
      </c>
      <c r="C158" s="213">
        <f>B158+(D158*H13)</f>
        <v>0.65277573333333316</v>
      </c>
      <c r="D158" s="252">
        <f>$I$26</f>
        <v>10</v>
      </c>
      <c r="E158" s="214"/>
      <c r="F158" s="288" t="s">
        <v>31</v>
      </c>
      <c r="G158" s="289"/>
      <c r="H158" s="289"/>
      <c r="I158" s="289"/>
      <c r="J158" s="289"/>
      <c r="K158" s="289"/>
      <c r="L158" s="294"/>
      <c r="N158" s="59"/>
    </row>
    <row r="159" spans="2:14" s="56" customFormat="1" ht="13.95" customHeight="1" thickBot="1" x14ac:dyDescent="0.3">
      <c r="B159" s="401">
        <f>C158</f>
        <v>0.65277573333333316</v>
      </c>
      <c r="C159" s="363">
        <f>B159+(D159*H13)</f>
        <v>0.71527533333333315</v>
      </c>
      <c r="D159" s="370">
        <v>90</v>
      </c>
      <c r="E159" s="402"/>
      <c r="F159" s="215" t="s">
        <v>30</v>
      </c>
      <c r="G159" s="374" t="s">
        <v>121</v>
      </c>
      <c r="H159" s="375"/>
      <c r="I159" s="371"/>
      <c r="J159" s="372"/>
      <c r="K159" s="372"/>
      <c r="L159" s="373"/>
      <c r="N159" s="59"/>
    </row>
    <row r="160" spans="2:14" s="56" customFormat="1" ht="13.95" customHeight="1" thickBot="1" x14ac:dyDescent="0.3">
      <c r="B160" s="364"/>
      <c r="C160" s="365"/>
      <c r="D160" s="379"/>
      <c r="E160" s="403"/>
      <c r="F160" s="216" t="str">
        <f>IF(J39&gt;0,J39,"Ikke aktuel")</f>
        <v>Ikke aktuel</v>
      </c>
      <c r="G160" s="376"/>
      <c r="H160" s="377"/>
      <c r="I160" s="261"/>
      <c r="J160" s="262"/>
      <c r="K160" s="262"/>
      <c r="L160" s="263"/>
      <c r="N160" s="59"/>
    </row>
    <row r="161" spans="2:15" s="56" customFormat="1" ht="13.95" customHeight="1" thickBot="1" x14ac:dyDescent="0.3">
      <c r="B161" s="212">
        <f>C159</f>
        <v>0.71527533333333315</v>
      </c>
      <c r="C161" s="213"/>
      <c r="D161" s="214"/>
      <c r="E161" s="217"/>
      <c r="F161" s="386" t="s">
        <v>36</v>
      </c>
      <c r="G161" s="387"/>
      <c r="H161" s="387"/>
      <c r="I161" s="387"/>
      <c r="J161" s="387"/>
      <c r="K161" s="387"/>
      <c r="L161" s="388"/>
      <c r="N161" s="59"/>
    </row>
    <row r="162" spans="2:15" ht="13.95" customHeight="1" x14ac:dyDescent="0.25"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</row>
    <row r="163" spans="2:15" ht="13.95" customHeight="1" thickBot="1" x14ac:dyDescent="0.3">
      <c r="B163" s="86"/>
      <c r="C163" s="218"/>
      <c r="D163" s="86"/>
      <c r="E163" s="86"/>
      <c r="F163" s="86"/>
      <c r="G163" s="86"/>
      <c r="H163" s="86"/>
      <c r="I163" s="86"/>
      <c r="J163" s="86"/>
      <c r="K163" s="86"/>
      <c r="L163" s="86"/>
    </row>
    <row r="164" spans="2:15" ht="13.95" customHeight="1" thickBot="1" x14ac:dyDescent="0.3">
      <c r="B164" s="139" t="s">
        <v>2</v>
      </c>
      <c r="C164" s="140" t="s">
        <v>3</v>
      </c>
      <c r="D164" s="140" t="s">
        <v>4</v>
      </c>
      <c r="E164" s="140" t="s">
        <v>6</v>
      </c>
      <c r="F164" s="188" t="s">
        <v>115</v>
      </c>
      <c r="G164" s="189">
        <f>IF(I22&lt;&gt;0,G131+1,0)</f>
        <v>0</v>
      </c>
      <c r="H164" s="190"/>
      <c r="I164" s="190"/>
      <c r="J164" s="190"/>
      <c r="K164" s="190"/>
      <c r="L164" s="191"/>
    </row>
    <row r="165" spans="2:15" ht="13.95" customHeight="1" x14ac:dyDescent="0.25">
      <c r="B165" s="309">
        <f>I23</f>
        <v>0.33333333333333331</v>
      </c>
      <c r="C165" s="278">
        <f>B165+(45*H$13)</f>
        <v>0.36458313333333331</v>
      </c>
      <c r="D165" s="280">
        <v>45</v>
      </c>
      <c r="E165" s="307">
        <v>33</v>
      </c>
      <c r="F165" s="219" t="s">
        <v>116</v>
      </c>
      <c r="G165" s="120"/>
      <c r="H165" s="120"/>
      <c r="I165" s="120"/>
      <c r="J165" s="120"/>
      <c r="K165" s="120"/>
      <c r="L165" s="145"/>
    </row>
    <row r="166" spans="2:15" ht="13.95" customHeight="1" thickBot="1" x14ac:dyDescent="0.3">
      <c r="B166" s="310"/>
      <c r="C166" s="279"/>
      <c r="D166" s="281"/>
      <c r="E166" s="308"/>
      <c r="F166" s="122"/>
      <c r="G166" s="114"/>
      <c r="H166" s="114"/>
      <c r="I166" s="114"/>
      <c r="J166" s="114"/>
      <c r="K166" s="114"/>
      <c r="L166" s="146"/>
      <c r="O166" s="7"/>
    </row>
    <row r="167" spans="2:15" ht="13.95" customHeight="1" x14ac:dyDescent="0.25">
      <c r="B167" s="220">
        <f>C165</f>
        <v>0.36458313333333331</v>
      </c>
      <c r="C167" s="104">
        <f>B167+(D167*H13)</f>
        <v>0.37152753333333333</v>
      </c>
      <c r="D167" s="99">
        <f>$I$26</f>
        <v>10</v>
      </c>
      <c r="E167" s="105"/>
      <c r="F167" s="282" t="s">
        <v>0</v>
      </c>
      <c r="G167" s="283"/>
      <c r="H167" s="283"/>
      <c r="I167" s="283"/>
      <c r="J167" s="283"/>
      <c r="K167" s="283"/>
      <c r="L167" s="284"/>
      <c r="O167" s="6"/>
    </row>
    <row r="168" spans="2:15" ht="13.95" customHeight="1" x14ac:dyDescent="0.25">
      <c r="B168" s="276">
        <f>C167</f>
        <v>0.37152753333333333</v>
      </c>
      <c r="C168" s="278">
        <f>B168+(45*$H$13)</f>
        <v>0.40277733333333332</v>
      </c>
      <c r="D168" s="280">
        <v>45</v>
      </c>
      <c r="E168" s="295">
        <v>34</v>
      </c>
      <c r="F168" s="119" t="s">
        <v>117</v>
      </c>
      <c r="G168" s="211"/>
      <c r="H168" s="211"/>
      <c r="I168" s="211"/>
      <c r="J168" s="211"/>
      <c r="K168" s="211"/>
      <c r="L168" s="221"/>
    </row>
    <row r="169" spans="2:15" ht="13.95" customHeight="1" thickBot="1" x14ac:dyDescent="0.3">
      <c r="B169" s="277"/>
      <c r="C169" s="279"/>
      <c r="D169" s="281"/>
      <c r="E169" s="295"/>
      <c r="F169" s="122" t="s">
        <v>118</v>
      </c>
      <c r="G169" s="222"/>
      <c r="H169" s="222"/>
      <c r="I169" s="222"/>
      <c r="J169" s="222"/>
      <c r="K169" s="222"/>
      <c r="L169" s="223"/>
    </row>
    <row r="170" spans="2:15" ht="13.95" customHeight="1" x14ac:dyDescent="0.25">
      <c r="B170" s="149">
        <f>C168</f>
        <v>0.40277733333333332</v>
      </c>
      <c r="C170" s="102">
        <f>B170+(D170*H13)</f>
        <v>0.40972173333333334</v>
      </c>
      <c r="D170" s="99">
        <f>$I$26</f>
        <v>10</v>
      </c>
      <c r="E170" s="103"/>
      <c r="F170" s="282" t="s">
        <v>0</v>
      </c>
      <c r="G170" s="283"/>
      <c r="H170" s="283"/>
      <c r="I170" s="283"/>
      <c r="J170" s="283"/>
      <c r="K170" s="283"/>
      <c r="L170" s="284"/>
    </row>
    <row r="171" spans="2:15" ht="13.95" customHeight="1" x14ac:dyDescent="0.25">
      <c r="B171" s="276">
        <f>C170</f>
        <v>0.40972173333333334</v>
      </c>
      <c r="C171" s="278">
        <f>B171+(45*H$13)</f>
        <v>0.44097153333333333</v>
      </c>
      <c r="D171" s="280">
        <v>45</v>
      </c>
      <c r="E171" s="295">
        <v>35</v>
      </c>
      <c r="F171" s="119" t="s">
        <v>119</v>
      </c>
      <c r="G171" s="224"/>
      <c r="H171" s="224"/>
      <c r="I171" s="224"/>
      <c r="J171" s="224"/>
      <c r="K171" s="224"/>
      <c r="L171" s="225"/>
    </row>
    <row r="172" spans="2:15" ht="13.95" customHeight="1" thickBot="1" x14ac:dyDescent="0.3">
      <c r="B172" s="277"/>
      <c r="C172" s="279"/>
      <c r="D172" s="281"/>
      <c r="E172" s="295"/>
      <c r="F172" s="208" t="s">
        <v>28</v>
      </c>
      <c r="G172" s="222"/>
      <c r="H172" s="222"/>
      <c r="I172" s="222"/>
      <c r="J172" s="222"/>
      <c r="K172" s="222"/>
      <c r="L172" s="223"/>
    </row>
    <row r="173" spans="2:15" ht="13.95" customHeight="1" x14ac:dyDescent="0.25">
      <c r="B173" s="150">
        <f>C171</f>
        <v>0.44097153333333333</v>
      </c>
      <c r="C173" s="104">
        <f>B173+(D173*H13)</f>
        <v>0.44791593333333335</v>
      </c>
      <c r="D173" s="99">
        <f>$I$26</f>
        <v>10</v>
      </c>
      <c r="E173" s="105"/>
      <c r="F173" s="282" t="s">
        <v>0</v>
      </c>
      <c r="G173" s="283"/>
      <c r="H173" s="283"/>
      <c r="I173" s="283"/>
      <c r="J173" s="283"/>
      <c r="K173" s="283"/>
      <c r="L173" s="284"/>
    </row>
    <row r="174" spans="2:15" ht="13.95" customHeight="1" x14ac:dyDescent="0.25">
      <c r="B174" s="276">
        <f>C173</f>
        <v>0.44791593333333335</v>
      </c>
      <c r="C174" s="278">
        <f>B174+(45*H$13)</f>
        <v>0.47916573333333334</v>
      </c>
      <c r="D174" s="280">
        <v>45</v>
      </c>
      <c r="E174" s="295">
        <v>36</v>
      </c>
      <c r="F174" s="206" t="s">
        <v>93</v>
      </c>
      <c r="G174" s="224"/>
      <c r="H174" s="224"/>
      <c r="I174" s="224"/>
      <c r="J174" s="224"/>
      <c r="K174" s="224"/>
      <c r="L174" s="225"/>
      <c r="N174" s="6"/>
    </row>
    <row r="175" spans="2:15" ht="13.95" customHeight="1" thickBot="1" x14ac:dyDescent="0.3">
      <c r="B175" s="277"/>
      <c r="C175" s="279"/>
      <c r="D175" s="281"/>
      <c r="E175" s="295"/>
      <c r="F175" s="202"/>
      <c r="G175" s="226"/>
      <c r="H175" s="226"/>
      <c r="I175" s="226"/>
      <c r="J175" s="226"/>
      <c r="K175" s="226"/>
      <c r="L175" s="227"/>
      <c r="N175" s="6"/>
    </row>
    <row r="176" spans="2:15" ht="13.95" customHeight="1" x14ac:dyDescent="0.25">
      <c r="B176" s="149">
        <f>C174</f>
        <v>0.47916573333333334</v>
      </c>
      <c r="C176" s="102">
        <f>B176+(D176*H$13)</f>
        <v>0.49999893333333334</v>
      </c>
      <c r="D176" s="99">
        <f>$I$25</f>
        <v>30</v>
      </c>
      <c r="E176" s="103"/>
      <c r="F176" s="304" t="s">
        <v>1</v>
      </c>
      <c r="G176" s="305"/>
      <c r="H176" s="305"/>
      <c r="I176" s="305"/>
      <c r="J176" s="305"/>
      <c r="K176" s="305"/>
      <c r="L176" s="306"/>
    </row>
    <row r="177" spans="2:14" ht="13.95" customHeight="1" x14ac:dyDescent="0.25">
      <c r="B177" s="276">
        <f>C176</f>
        <v>0.49999893333333334</v>
      </c>
      <c r="C177" s="278">
        <f>B177+(45*H$13)</f>
        <v>0.53124873333333333</v>
      </c>
      <c r="D177" s="280">
        <v>45</v>
      </c>
      <c r="E177" s="295">
        <v>37</v>
      </c>
      <c r="F177" s="123" t="s">
        <v>29</v>
      </c>
      <c r="G177" s="117"/>
      <c r="H177" s="120"/>
      <c r="I177" s="120"/>
      <c r="J177" s="120"/>
      <c r="K177" s="120"/>
      <c r="L177" s="145"/>
      <c r="N177" s="6"/>
    </row>
    <row r="178" spans="2:14" ht="13.95" customHeight="1" thickBot="1" x14ac:dyDescent="0.3">
      <c r="B178" s="277"/>
      <c r="C178" s="279"/>
      <c r="D178" s="281"/>
      <c r="E178" s="295"/>
      <c r="F178" s="122"/>
      <c r="G178" s="117"/>
      <c r="H178" s="117"/>
      <c r="I178" s="117"/>
      <c r="J178" s="117"/>
      <c r="K178" s="117"/>
      <c r="L178" s="148"/>
      <c r="N178" s="6"/>
    </row>
    <row r="179" spans="2:14" ht="13.95" customHeight="1" x14ac:dyDescent="0.25">
      <c r="B179" s="150">
        <f>C177</f>
        <v>0.53124873333333333</v>
      </c>
      <c r="C179" s="104">
        <f>B179+(D179*H13)</f>
        <v>0.5381931333333333</v>
      </c>
      <c r="D179" s="99">
        <f>$I$26</f>
        <v>10</v>
      </c>
      <c r="E179" s="228"/>
      <c r="F179" s="282" t="s">
        <v>0</v>
      </c>
      <c r="G179" s="283"/>
      <c r="H179" s="283"/>
      <c r="I179" s="283"/>
      <c r="J179" s="283"/>
      <c r="K179" s="283"/>
      <c r="L179" s="284"/>
      <c r="N179" s="6"/>
    </row>
    <row r="180" spans="2:14" ht="13.95" customHeight="1" x14ac:dyDescent="0.25">
      <c r="B180" s="276">
        <f>C179</f>
        <v>0.5381931333333333</v>
      </c>
      <c r="C180" s="278">
        <f>B180+(45*H$13)</f>
        <v>0.56944293333333329</v>
      </c>
      <c r="D180" s="280">
        <v>45</v>
      </c>
      <c r="E180" s="307">
        <v>38</v>
      </c>
      <c r="F180" s="120" t="s">
        <v>120</v>
      </c>
      <c r="G180" s="120"/>
      <c r="H180" s="120"/>
      <c r="I180" s="120"/>
      <c r="J180" s="120"/>
      <c r="K180" s="120"/>
      <c r="L180" s="145"/>
      <c r="N180" s="6"/>
    </row>
    <row r="181" spans="2:14" ht="13.95" customHeight="1" thickBot="1" x14ac:dyDescent="0.3">
      <c r="B181" s="277"/>
      <c r="C181" s="279"/>
      <c r="D181" s="281"/>
      <c r="E181" s="308"/>
      <c r="F181" s="114"/>
      <c r="G181" s="114"/>
      <c r="H181" s="114"/>
      <c r="I181" s="114"/>
      <c r="J181" s="114"/>
      <c r="K181" s="114"/>
      <c r="L181" s="146"/>
      <c r="N181" s="6"/>
    </row>
    <row r="182" spans="2:14" ht="13.95" customHeight="1" thickBot="1" x14ac:dyDescent="0.3">
      <c r="B182" s="149">
        <f>C180</f>
        <v>0.56944293333333329</v>
      </c>
      <c r="C182" s="102">
        <f>B182+(D182*H13)</f>
        <v>0.57638733333333325</v>
      </c>
      <c r="D182" s="253">
        <f>$I$26</f>
        <v>10</v>
      </c>
      <c r="E182" s="229"/>
      <c r="F182" s="282" t="s">
        <v>24</v>
      </c>
      <c r="G182" s="283"/>
      <c r="H182" s="283"/>
      <c r="I182" s="283"/>
      <c r="J182" s="283"/>
      <c r="K182" s="283"/>
      <c r="L182" s="284"/>
    </row>
    <row r="183" spans="2:14" ht="13.95" customHeight="1" x14ac:dyDescent="0.25">
      <c r="B183" s="276">
        <f>C182</f>
        <v>0.57638733333333325</v>
      </c>
      <c r="C183" s="278">
        <f>B183+(D183*H13)</f>
        <v>0.65972013333333324</v>
      </c>
      <c r="D183" s="280">
        <v>120</v>
      </c>
      <c r="E183" s="302"/>
      <c r="F183" s="247" t="s">
        <v>30</v>
      </c>
      <c r="G183" s="230" t="s">
        <v>136</v>
      </c>
      <c r="H183" s="231"/>
      <c r="I183" s="231"/>
      <c r="J183" s="231"/>
      <c r="K183" s="231"/>
      <c r="L183" s="232"/>
    </row>
    <row r="184" spans="2:14" ht="13.95" customHeight="1" thickBot="1" x14ac:dyDescent="0.3">
      <c r="B184" s="277"/>
      <c r="C184" s="279"/>
      <c r="D184" s="281"/>
      <c r="E184" s="303"/>
      <c r="F184" s="248" t="str">
        <f>IF(J41&gt;0,J41,"Ikke aktuel")</f>
        <v>Ikke aktuel</v>
      </c>
      <c r="G184" s="233"/>
      <c r="H184" s="234"/>
      <c r="I184" s="234"/>
      <c r="J184" s="234"/>
      <c r="K184" s="234"/>
      <c r="L184" s="235"/>
    </row>
    <row r="185" spans="2:14" ht="13.95" customHeight="1" x14ac:dyDescent="0.25">
      <c r="B185" s="276">
        <f>B183</f>
        <v>0.57638733333333325</v>
      </c>
      <c r="C185" s="278">
        <f>B185+(D185*H13)</f>
        <v>0.63888693333333324</v>
      </c>
      <c r="D185" s="280">
        <v>90</v>
      </c>
      <c r="E185" s="236"/>
      <c r="F185" s="249" t="s">
        <v>30</v>
      </c>
      <c r="G185" s="270" t="s">
        <v>137</v>
      </c>
      <c r="H185" s="271"/>
      <c r="I185" s="271"/>
      <c r="J185" s="271"/>
      <c r="K185" s="271"/>
      <c r="L185" s="272"/>
    </row>
    <row r="186" spans="2:14" ht="13.95" customHeight="1" thickBot="1" x14ac:dyDescent="0.3">
      <c r="B186" s="277"/>
      <c r="C186" s="279"/>
      <c r="D186" s="281"/>
      <c r="E186" s="236"/>
      <c r="F186" s="250" t="str">
        <f>IF(J43&gt;0,J43,"Ikke aktuel")</f>
        <v>Ikke aktuel</v>
      </c>
      <c r="G186" s="273"/>
      <c r="H186" s="274"/>
      <c r="I186" s="274"/>
      <c r="J186" s="274"/>
      <c r="K186" s="274"/>
      <c r="L186" s="275"/>
    </row>
    <row r="187" spans="2:14" ht="13.95" customHeight="1" thickBot="1" x14ac:dyDescent="0.3">
      <c r="B187" s="237">
        <f>C183</f>
        <v>0.65972013333333324</v>
      </c>
      <c r="C187" s="238" t="s">
        <v>13</v>
      </c>
      <c r="D187" s="239"/>
      <c r="E187" s="240"/>
      <c r="F187" s="241" t="s">
        <v>133</v>
      </c>
      <c r="G187" s="242"/>
      <c r="H187" s="242"/>
      <c r="I187" s="242"/>
      <c r="J187" s="242"/>
      <c r="K187" s="242"/>
      <c r="L187" s="243"/>
    </row>
  </sheetData>
  <sheetProtection algorithmName="SHA-512" hashValue="9n53eLNuPXXF77DHj+QkzS9Y+LOV6PChPQVwXMajfmVNEjVCG7eMCQk9nIBahC+Nt7dnJvMqFQJhZfsc6VIFdg==" saltValue="hADE0QhFd84W/u4o5u8Q5w==" spinCount="100000" sheet="1" objects="1" scenarios="1"/>
  <mergeCells count="259">
    <mergeCell ref="B135:J135"/>
    <mergeCell ref="K135:L135"/>
    <mergeCell ref="K39:L40"/>
    <mergeCell ref="K41:L42"/>
    <mergeCell ref="K43:L44"/>
    <mergeCell ref="C112:C113"/>
    <mergeCell ref="B112:B113"/>
    <mergeCell ref="B92:B93"/>
    <mergeCell ref="B95:B96"/>
    <mergeCell ref="E106:E107"/>
    <mergeCell ref="F111:L111"/>
    <mergeCell ref="B106:B107"/>
    <mergeCell ref="F88:L88"/>
    <mergeCell ref="E89:E90"/>
    <mergeCell ref="E103:E104"/>
    <mergeCell ref="E92:E93"/>
    <mergeCell ref="E95:E96"/>
    <mergeCell ref="E100:E101"/>
    <mergeCell ref="C92:C93"/>
    <mergeCell ref="D92:D93"/>
    <mergeCell ref="C95:C96"/>
    <mergeCell ref="D95:D96"/>
    <mergeCell ref="F85:L85"/>
    <mergeCell ref="E74:E75"/>
    <mergeCell ref="B77:B78"/>
    <mergeCell ref="C77:C78"/>
    <mergeCell ref="D77:D78"/>
    <mergeCell ref="E77:E78"/>
    <mergeCell ref="F79:L79"/>
    <mergeCell ref="B80:B81"/>
    <mergeCell ref="C80:C81"/>
    <mergeCell ref="D80:D81"/>
    <mergeCell ref="F84:L84"/>
    <mergeCell ref="F57:L57"/>
    <mergeCell ref="F58:L58"/>
    <mergeCell ref="F59:L59"/>
    <mergeCell ref="F60:L60"/>
    <mergeCell ref="F63:L63"/>
    <mergeCell ref="E63:E64"/>
    <mergeCell ref="E66:E67"/>
    <mergeCell ref="E60:E61"/>
    <mergeCell ref="F62:L62"/>
    <mergeCell ref="F67:L67"/>
    <mergeCell ref="F65:L65"/>
    <mergeCell ref="F66:L66"/>
    <mergeCell ref="F161:L161"/>
    <mergeCell ref="D119:D120"/>
    <mergeCell ref="E116:E117"/>
    <mergeCell ref="E119:E120"/>
    <mergeCell ref="B116:B117"/>
    <mergeCell ref="F125:L125"/>
    <mergeCell ref="G126:H127"/>
    <mergeCell ref="F128:L128"/>
    <mergeCell ref="F134:L134"/>
    <mergeCell ref="E149:E150"/>
    <mergeCell ref="D140:D141"/>
    <mergeCell ref="E152:E153"/>
    <mergeCell ref="D155:D156"/>
    <mergeCell ref="E155:E156"/>
    <mergeCell ref="F154:L154"/>
    <mergeCell ref="C116:C117"/>
    <mergeCell ref="D116:D117"/>
    <mergeCell ref="B126:B127"/>
    <mergeCell ref="B159:B160"/>
    <mergeCell ref="C159:C160"/>
    <mergeCell ref="D159:D160"/>
    <mergeCell ref="E159:E160"/>
    <mergeCell ref="C149:C150"/>
    <mergeCell ref="D149:D150"/>
    <mergeCell ref="D60:D61"/>
    <mergeCell ref="D63:D64"/>
    <mergeCell ref="D143:D144"/>
    <mergeCell ref="D152:D153"/>
    <mergeCell ref="D146:D147"/>
    <mergeCell ref="C106:C107"/>
    <mergeCell ref="D106:D107"/>
    <mergeCell ref="C109:C110"/>
    <mergeCell ref="C126:C127"/>
    <mergeCell ref="D126:E127"/>
    <mergeCell ref="B124:L124"/>
    <mergeCell ref="B130:L130"/>
    <mergeCell ref="D137:D138"/>
    <mergeCell ref="B129:L129"/>
    <mergeCell ref="F61:L61"/>
    <mergeCell ref="F64:L64"/>
    <mergeCell ref="F68:L68"/>
    <mergeCell ref="D66:D67"/>
    <mergeCell ref="D69:D70"/>
    <mergeCell ref="E69:E70"/>
    <mergeCell ref="F69:L69"/>
    <mergeCell ref="F145:L145"/>
    <mergeCell ref="E140:E141"/>
    <mergeCell ref="B149:B150"/>
    <mergeCell ref="I159:L159"/>
    <mergeCell ref="G159:H160"/>
    <mergeCell ref="B66:B67"/>
    <mergeCell ref="C66:C67"/>
    <mergeCell ref="B69:B70"/>
    <mergeCell ref="C69:C70"/>
    <mergeCell ref="B89:B90"/>
    <mergeCell ref="C89:C90"/>
    <mergeCell ref="D89:D90"/>
    <mergeCell ref="B74:B75"/>
    <mergeCell ref="C74:C75"/>
    <mergeCell ref="D74:D75"/>
    <mergeCell ref="F70:L70"/>
    <mergeCell ref="F82:L82"/>
    <mergeCell ref="B83:B84"/>
    <mergeCell ref="C83:C84"/>
    <mergeCell ref="D83:D84"/>
    <mergeCell ref="E83:E84"/>
    <mergeCell ref="B86:B87"/>
    <mergeCell ref="C86:C87"/>
    <mergeCell ref="D86:D87"/>
    <mergeCell ref="E80:E81"/>
    <mergeCell ref="E86:E87"/>
    <mergeCell ref="F76:L76"/>
    <mergeCell ref="D57:D58"/>
    <mergeCell ref="B137:B138"/>
    <mergeCell ref="C137:C138"/>
    <mergeCell ref="B146:B147"/>
    <mergeCell ref="C146:C147"/>
    <mergeCell ref="B140:B141"/>
    <mergeCell ref="C140:C141"/>
    <mergeCell ref="B143:B144"/>
    <mergeCell ref="B122:B123"/>
    <mergeCell ref="C122:C123"/>
    <mergeCell ref="D122:D123"/>
    <mergeCell ref="B119:B120"/>
    <mergeCell ref="C119:C120"/>
    <mergeCell ref="B100:B101"/>
    <mergeCell ref="C100:C101"/>
    <mergeCell ref="B103:B104"/>
    <mergeCell ref="C103:C104"/>
    <mergeCell ref="D103:D104"/>
    <mergeCell ref="D100:D101"/>
    <mergeCell ref="B109:B110"/>
    <mergeCell ref="B60:B61"/>
    <mergeCell ref="C60:C61"/>
    <mergeCell ref="B63:B64"/>
    <mergeCell ref="C63:C64"/>
    <mergeCell ref="B22:H22"/>
    <mergeCell ref="B23:H23"/>
    <mergeCell ref="E54:E55"/>
    <mergeCell ref="E57:E58"/>
    <mergeCell ref="B24:H24"/>
    <mergeCell ref="B26:H26"/>
    <mergeCell ref="B25:H25"/>
    <mergeCell ref="B54:B55"/>
    <mergeCell ref="C54:C55"/>
    <mergeCell ref="B57:B58"/>
    <mergeCell ref="C57:C58"/>
    <mergeCell ref="D48:D49"/>
    <mergeCell ref="D51:D52"/>
    <mergeCell ref="E48:E49"/>
    <mergeCell ref="E51:E52"/>
    <mergeCell ref="B48:B49"/>
    <mergeCell ref="G27:J27"/>
    <mergeCell ref="G29:J29"/>
    <mergeCell ref="G30:J30"/>
    <mergeCell ref="G32:J32"/>
    <mergeCell ref="G33:J33"/>
    <mergeCell ref="G34:J34"/>
    <mergeCell ref="G35:J35"/>
    <mergeCell ref="C48:C49"/>
    <mergeCell ref="K27:L35"/>
    <mergeCell ref="F53:L53"/>
    <mergeCell ref="F54:L54"/>
    <mergeCell ref="F56:L56"/>
    <mergeCell ref="F52:L52"/>
    <mergeCell ref="F50:L50"/>
    <mergeCell ref="F47:L47"/>
    <mergeCell ref="F48:L48"/>
    <mergeCell ref="F49:L49"/>
    <mergeCell ref="F51:L51"/>
    <mergeCell ref="B41:I41"/>
    <mergeCell ref="B51:B52"/>
    <mergeCell ref="C51:C52"/>
    <mergeCell ref="D54:D55"/>
    <mergeCell ref="B36:F36"/>
    <mergeCell ref="G36:L36"/>
    <mergeCell ref="G28:J28"/>
    <mergeCell ref="B31:F31"/>
    <mergeCell ref="G31:J31"/>
    <mergeCell ref="F55:L55"/>
    <mergeCell ref="B43:I43"/>
    <mergeCell ref="K37:L38"/>
    <mergeCell ref="D165:D166"/>
    <mergeCell ref="E165:E166"/>
    <mergeCell ref="B168:B169"/>
    <mergeCell ref="C168:C169"/>
    <mergeCell ref="D168:D169"/>
    <mergeCell ref="E168:E169"/>
    <mergeCell ref="D109:D110"/>
    <mergeCell ref="D112:D113"/>
    <mergeCell ref="E109:E110"/>
    <mergeCell ref="E112:E113"/>
    <mergeCell ref="B132:B133"/>
    <mergeCell ref="C132:C133"/>
    <mergeCell ref="E132:E133"/>
    <mergeCell ref="D132:D133"/>
    <mergeCell ref="B152:B153"/>
    <mergeCell ref="C152:C153"/>
    <mergeCell ref="B155:B156"/>
    <mergeCell ref="C155:C156"/>
    <mergeCell ref="E146:E147"/>
    <mergeCell ref="E122:E123"/>
    <mergeCell ref="E143:E144"/>
    <mergeCell ref="E137:E138"/>
    <mergeCell ref="C143:C144"/>
    <mergeCell ref="B115:I115"/>
    <mergeCell ref="B174:B175"/>
    <mergeCell ref="C174:C175"/>
    <mergeCell ref="D174:D175"/>
    <mergeCell ref="E174:E175"/>
    <mergeCell ref="F143:L143"/>
    <mergeCell ref="F147:L147"/>
    <mergeCell ref="F156:L156"/>
    <mergeCell ref="B183:B184"/>
    <mergeCell ref="C183:C184"/>
    <mergeCell ref="D183:D184"/>
    <mergeCell ref="E183:E184"/>
    <mergeCell ref="F176:L176"/>
    <mergeCell ref="B177:B178"/>
    <mergeCell ref="C177:C178"/>
    <mergeCell ref="D177:D178"/>
    <mergeCell ref="E177:E178"/>
    <mergeCell ref="B180:B181"/>
    <mergeCell ref="C180:C181"/>
    <mergeCell ref="D180:D181"/>
    <mergeCell ref="E180:E181"/>
    <mergeCell ref="F179:L179"/>
    <mergeCell ref="F182:L182"/>
    <mergeCell ref="B165:B166"/>
    <mergeCell ref="C165:C166"/>
    <mergeCell ref="F93:L93"/>
    <mergeCell ref="F103:L103"/>
    <mergeCell ref="G185:L186"/>
    <mergeCell ref="B185:B186"/>
    <mergeCell ref="C185:C186"/>
    <mergeCell ref="D185:D186"/>
    <mergeCell ref="F102:L102"/>
    <mergeCell ref="F105:L105"/>
    <mergeCell ref="F108:L108"/>
    <mergeCell ref="F114:L114"/>
    <mergeCell ref="F118:L118"/>
    <mergeCell ref="F121:L121"/>
    <mergeCell ref="F158:L158"/>
    <mergeCell ref="F139:L139"/>
    <mergeCell ref="F142:L142"/>
    <mergeCell ref="F148:L148"/>
    <mergeCell ref="F151:L151"/>
    <mergeCell ref="F167:L167"/>
    <mergeCell ref="F173:L173"/>
    <mergeCell ref="F170:L170"/>
    <mergeCell ref="B171:B172"/>
    <mergeCell ref="C171:C172"/>
    <mergeCell ref="D171:D172"/>
    <mergeCell ref="E171:E172"/>
  </mergeCells>
  <phoneticPr fontId="0" type="noConversion"/>
  <conditionalFormatting sqref="K37">
    <cfRule type="expression" dxfId="9" priority="10">
      <formula>$J$37&gt;0</formula>
    </cfRule>
  </conditionalFormatting>
  <conditionalFormatting sqref="D125">
    <cfRule type="expression" dxfId="8" priority="9">
      <formula>$J$37&gt;0</formula>
    </cfRule>
  </conditionalFormatting>
  <conditionalFormatting sqref="D128">
    <cfRule type="expression" dxfId="7" priority="8">
      <formula>$J$37&gt;0</formula>
    </cfRule>
  </conditionalFormatting>
  <conditionalFormatting sqref="K39:L40">
    <cfRule type="expression" dxfId="6" priority="7">
      <formula>$J$39&gt;0</formula>
    </cfRule>
  </conditionalFormatting>
  <conditionalFormatting sqref="D158">
    <cfRule type="expression" dxfId="5" priority="6">
      <formula>$J$39&gt;0</formula>
    </cfRule>
  </conditionalFormatting>
  <conditionalFormatting sqref="D161">
    <cfRule type="expression" dxfId="4" priority="5">
      <formula>$J$39</formula>
    </cfRule>
  </conditionalFormatting>
  <conditionalFormatting sqref="K41">
    <cfRule type="expression" dxfId="3" priority="4">
      <formula>$J$41&gt;0</formula>
    </cfRule>
  </conditionalFormatting>
  <conditionalFormatting sqref="D182">
    <cfRule type="expression" dxfId="2" priority="3">
      <formula>$J$41&gt;0</formula>
    </cfRule>
  </conditionalFormatting>
  <conditionalFormatting sqref="K43:L44">
    <cfRule type="expression" dxfId="1" priority="2">
      <formula>$J$43&gt;0</formula>
    </cfRule>
  </conditionalFormatting>
  <conditionalFormatting sqref="D187">
    <cfRule type="expression" dxfId="0" priority="1">
      <formula>$J$43&gt;0</formula>
    </cfRule>
  </conditionalFormatting>
  <printOptions horizontalCentered="1" verticalCentered="1"/>
  <pageMargins left="0.59055118110236227" right="0.59055118110236227" top="0.6692913385826772" bottom="0.55118110236220474" header="0.31496062992125984" footer="0"/>
  <pageSetup paperSize="9" scale="79" fitToHeight="0" orientation="portrait" horizontalDpi="4294967293" verticalDpi="1200" r:id="rId1"/>
  <headerFooter alignWithMargins="0">
    <oddHeader>&amp;LVejledende faglig lektionsoversigt, udaarbejdet af:&amp;R&amp;G</oddHeader>
    <oddFooter>&amp;LLektionsplanen er godkendt af:&amp;C&amp;G</oddFooter>
  </headerFooter>
  <rowBreaks count="2" manualBreakCount="2">
    <brk id="70" max="16383" man="1"/>
    <brk id="128" max="16383" man="1"/>
  </row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1"/>
  <sheetViews>
    <sheetView showZeros="0" topLeftCell="A10" workbookViewId="0">
      <selection activeCell="A33" sqref="A33"/>
    </sheetView>
  </sheetViews>
  <sheetFormatPr defaultRowHeight="13.2" x14ac:dyDescent="0.25"/>
  <cols>
    <col min="1" max="1" width="31" customWidth="1"/>
    <col min="2" max="5" width="9.6640625" customWidth="1"/>
    <col min="6" max="11" width="8.6640625" customWidth="1"/>
  </cols>
  <sheetData>
    <row r="1" spans="1:6" ht="15.6" x14ac:dyDescent="0.3">
      <c r="A1" s="31" t="s">
        <v>38</v>
      </c>
      <c r="B1" s="29"/>
      <c r="C1" s="29"/>
      <c r="D1" s="13" t="s">
        <v>25</v>
      </c>
      <c r="E1" s="29"/>
    </row>
    <row r="2" spans="1:6" ht="15.6" x14ac:dyDescent="0.3">
      <c r="B2" s="30"/>
      <c r="C2" s="30"/>
      <c r="D2" s="30"/>
      <c r="E2" s="30"/>
    </row>
    <row r="3" spans="1:6" ht="15.6" x14ac:dyDescent="0.25">
      <c r="A3" s="32" t="s">
        <v>39</v>
      </c>
      <c r="B3" s="20"/>
      <c r="C3" s="20"/>
      <c r="D3" s="20"/>
      <c r="E3" s="21"/>
      <c r="F3" s="9"/>
    </row>
    <row r="4" spans="1:6" ht="15.6" x14ac:dyDescent="0.3">
      <c r="A4" s="31" t="s">
        <v>40</v>
      </c>
      <c r="B4" s="22"/>
      <c r="C4" s="23"/>
      <c r="D4" s="24"/>
      <c r="E4" s="25"/>
    </row>
    <row r="5" spans="1:6" ht="15.6" x14ac:dyDescent="0.3">
      <c r="A5" s="33"/>
      <c r="B5" s="22"/>
      <c r="C5" s="23"/>
      <c r="D5" s="24"/>
      <c r="E5" s="25"/>
    </row>
    <row r="6" spans="1:6" ht="15.6" x14ac:dyDescent="0.3">
      <c r="A6" s="33" t="s">
        <v>41</v>
      </c>
      <c r="B6" s="22"/>
      <c r="C6" s="23"/>
      <c r="D6" s="24"/>
      <c r="E6" s="25"/>
    </row>
    <row r="7" spans="1:6" ht="15.6" x14ac:dyDescent="0.3">
      <c r="B7" s="22"/>
      <c r="C7" s="23"/>
      <c r="D7" s="24"/>
      <c r="E7" s="25"/>
    </row>
    <row r="8" spans="1:6" x14ac:dyDescent="0.25">
      <c r="A8" s="38" t="s">
        <v>42</v>
      </c>
      <c r="B8" s="39"/>
      <c r="C8" s="40"/>
      <c r="D8" s="40"/>
      <c r="E8" s="40"/>
    </row>
    <row r="9" spans="1:6" x14ac:dyDescent="0.25">
      <c r="A9" s="42" t="s">
        <v>43</v>
      </c>
      <c r="B9" s="433">
        <f>Lektionsoversigt!G29</f>
        <v>0</v>
      </c>
      <c r="C9" s="433"/>
      <c r="D9" s="433"/>
      <c r="E9" s="433"/>
    </row>
    <row r="10" spans="1:6" x14ac:dyDescent="0.25">
      <c r="A10" s="43" t="s">
        <v>56</v>
      </c>
      <c r="B10" s="433">
        <f>Lektionsoversigt!G30</f>
        <v>0</v>
      </c>
      <c r="C10" s="433"/>
      <c r="D10" s="433"/>
      <c r="E10" s="433"/>
    </row>
    <row r="11" spans="1:6" x14ac:dyDescent="0.25">
      <c r="A11" s="42" t="s">
        <v>57</v>
      </c>
      <c r="B11" s="433">
        <f>Lektionsoversigt!G31</f>
        <v>0</v>
      </c>
      <c r="C11" s="433"/>
      <c r="D11" s="433"/>
      <c r="E11" s="433"/>
    </row>
    <row r="12" spans="1:6" x14ac:dyDescent="0.25">
      <c r="A12" s="43" t="s">
        <v>58</v>
      </c>
      <c r="B12" s="433">
        <f>Lektionsoversigt!G32</f>
        <v>0</v>
      </c>
      <c r="C12" s="433"/>
      <c r="D12" s="433"/>
      <c r="E12" s="433"/>
    </row>
    <row r="13" spans="1:6" x14ac:dyDescent="0.25">
      <c r="A13" s="42" t="s">
        <v>44</v>
      </c>
      <c r="B13" s="433">
        <f>Lektionsoversigt!G33</f>
        <v>0</v>
      </c>
      <c r="C13" s="433"/>
      <c r="D13" s="433"/>
      <c r="E13" s="433"/>
    </row>
    <row r="14" spans="1:6" x14ac:dyDescent="0.25">
      <c r="A14" s="42" t="s">
        <v>47</v>
      </c>
      <c r="B14" s="433">
        <f>Lektionsoversigt!G36</f>
        <v>0</v>
      </c>
      <c r="C14" s="433"/>
      <c r="D14" s="433"/>
      <c r="E14" s="433"/>
    </row>
    <row r="15" spans="1:6" x14ac:dyDescent="0.25">
      <c r="A15" s="44"/>
      <c r="B15" s="45"/>
      <c r="C15" s="45"/>
      <c r="D15" s="45"/>
      <c r="E15" s="45"/>
    </row>
    <row r="16" spans="1:6" x14ac:dyDescent="0.25">
      <c r="A16" s="38" t="s">
        <v>45</v>
      </c>
      <c r="B16" s="40"/>
      <c r="C16" s="40"/>
      <c r="D16" s="45"/>
      <c r="E16" s="40"/>
    </row>
    <row r="17" spans="1:11" x14ac:dyDescent="0.25">
      <c r="A17" s="42" t="s">
        <v>59</v>
      </c>
      <c r="B17" s="433">
        <f>IF(Lektionsoversigt!G34&lt;&gt;0,Lektionsoversigt!G34,Lektionsoversigt!$G$30)</f>
        <v>0</v>
      </c>
      <c r="C17" s="433"/>
      <c r="D17" s="433"/>
      <c r="E17" s="433"/>
    </row>
    <row r="18" spans="1:11" ht="13.95" customHeight="1" x14ac:dyDescent="0.25">
      <c r="A18" s="42" t="s">
        <v>60</v>
      </c>
      <c r="B18" s="433">
        <f>IF(Lektionsoversigt!G35&lt;&gt;0,Lektionsoversigt!G35,Lektionsoversigt!$G$30)</f>
        <v>0</v>
      </c>
      <c r="C18" s="433"/>
      <c r="D18" s="433"/>
      <c r="E18" s="433"/>
    </row>
    <row r="19" spans="1:11" x14ac:dyDescent="0.25">
      <c r="A19" s="41"/>
      <c r="B19" s="429"/>
      <c r="C19" s="429"/>
      <c r="D19" s="429"/>
      <c r="E19" s="429"/>
    </row>
    <row r="20" spans="1:11" ht="12.75" customHeight="1" x14ac:dyDescent="0.25">
      <c r="A20" s="38" t="s">
        <v>48</v>
      </c>
      <c r="B20" s="430"/>
      <c r="C20" s="430"/>
      <c r="D20" s="430"/>
      <c r="E20" s="430"/>
    </row>
    <row r="21" spans="1:11" x14ac:dyDescent="0.25">
      <c r="A21" s="424" t="s">
        <v>49</v>
      </c>
      <c r="B21" s="424"/>
      <c r="C21" s="424"/>
      <c r="D21" s="425">
        <f>Lektionsoversigt!G27</f>
        <v>0</v>
      </c>
      <c r="E21" s="426"/>
    </row>
    <row r="22" spans="1:11" x14ac:dyDescent="0.25">
      <c r="A22" s="424" t="s">
        <v>134</v>
      </c>
      <c r="B22" s="424"/>
      <c r="C22" s="424"/>
      <c r="D22" s="425">
        <f>Lektionsoversigt!G28</f>
        <v>0</v>
      </c>
      <c r="E22" s="426"/>
    </row>
    <row r="23" spans="1:11" x14ac:dyDescent="0.25">
      <c r="B23" s="10"/>
      <c r="C23" s="10"/>
      <c r="D23" s="28"/>
      <c r="E23" s="10"/>
    </row>
    <row r="24" spans="1:11" x14ac:dyDescent="0.25">
      <c r="A24" s="32" t="s">
        <v>50</v>
      </c>
      <c r="B24" s="27"/>
      <c r="C24" s="10"/>
      <c r="D24" s="26"/>
      <c r="E24" s="10"/>
    </row>
    <row r="25" spans="1:11" x14ac:dyDescent="0.25">
      <c r="A25" s="34" t="s">
        <v>51</v>
      </c>
      <c r="B25" s="434">
        <f>Lektionsoversigt!G46</f>
        <v>0</v>
      </c>
      <c r="C25" s="434"/>
      <c r="D25" s="435">
        <f>Lektionsoversigt!G73</f>
        <v>0</v>
      </c>
      <c r="E25" s="435"/>
      <c r="F25" s="431">
        <f>Lektionsoversigt!G99</f>
        <v>0</v>
      </c>
      <c r="G25" s="432"/>
      <c r="H25" s="427">
        <f>Lektionsoversigt!G131</f>
        <v>0</v>
      </c>
      <c r="I25" s="428"/>
      <c r="J25" s="427">
        <f>Lektionsoversigt!G164</f>
        <v>0</v>
      </c>
      <c r="K25" s="428"/>
    </row>
    <row r="26" spans="1:11" x14ac:dyDescent="0.25">
      <c r="A26" s="34" t="s">
        <v>52</v>
      </c>
      <c r="B26" s="35">
        <f>Lektionsoversigt!B47</f>
        <v>0.33333333333333331</v>
      </c>
      <c r="C26" s="35">
        <f>Lektionsoversigt!C69</f>
        <v>0.64930353333333324</v>
      </c>
      <c r="D26" s="35">
        <f>Lektionsoversigt!B74</f>
        <v>0.33333333333333331</v>
      </c>
      <c r="E26" s="35">
        <f>Lektionsoversigt!C95</f>
        <v>0.6458313333333332</v>
      </c>
      <c r="F26" s="35">
        <f>Lektionsoversigt!B100</f>
        <v>0.33333333333333331</v>
      </c>
      <c r="G26" s="35">
        <f>Lektionsoversigt!C122</f>
        <v>0.6458313333333332</v>
      </c>
      <c r="H26" s="35">
        <f>Lektionsoversigt!B132</f>
        <v>0.33333333333333331</v>
      </c>
      <c r="I26" s="35">
        <f>Lektionsoversigt!C155</f>
        <v>0.6458313333333332</v>
      </c>
      <c r="J26" s="35">
        <f>Lektionsoversigt!B165</f>
        <v>0.33333333333333331</v>
      </c>
      <c r="K26" s="35">
        <f>Lektionsoversigt!C180</f>
        <v>0.56944293333333329</v>
      </c>
    </row>
    <row r="27" spans="1:11" ht="13.5" customHeight="1" x14ac:dyDescent="0.25">
      <c r="B27" s="12"/>
    </row>
    <row r="28" spans="1:11" ht="27.75" customHeight="1" x14ac:dyDescent="0.25">
      <c r="A28" s="32" t="s">
        <v>53</v>
      </c>
      <c r="B28" s="49" t="s">
        <v>127</v>
      </c>
      <c r="C28" s="50" t="s">
        <v>131</v>
      </c>
      <c r="D28" s="51" t="s">
        <v>129</v>
      </c>
      <c r="E28" s="52" t="s">
        <v>130</v>
      </c>
    </row>
    <row r="29" spans="1:11" x14ac:dyDescent="0.25">
      <c r="A29" s="34" t="s">
        <v>18</v>
      </c>
      <c r="B29" s="36" t="str">
        <f>IF(Lektionsoversigt!J37&gt;0,Lektionsoversigt!G99,"Ikke aktuel")</f>
        <v>Ikke aktuel</v>
      </c>
      <c r="C29" s="36" t="str">
        <f>IF(Lektionsoversigt!J39&gt;0,Lektionsoversigt!G131,"Ikke aktuel")</f>
        <v>Ikke aktuel</v>
      </c>
      <c r="D29" s="36" t="str">
        <f>IF(Lektionsoversigt!J41&gt;0,Lektionsoversigt!G164,"Ikke aktuel")</f>
        <v>Ikke aktuel</v>
      </c>
      <c r="E29" s="48" t="str">
        <f>IF(Lektionsoversigt!J43&gt;0,Lektionsoversigt!G164,"Ikke aktuel")</f>
        <v>Ikke aktuel</v>
      </c>
    </row>
    <row r="30" spans="1:11" x14ac:dyDescent="0.25">
      <c r="A30" s="34" t="s">
        <v>54</v>
      </c>
      <c r="B30" s="18">
        <f>Lektionsoversigt!B126</f>
        <v>0.65277573333333316</v>
      </c>
      <c r="C30" s="18">
        <f>Lektionsoversigt!B159</f>
        <v>0.65277573333333316</v>
      </c>
      <c r="D30" s="18">
        <f>Lektionsoversigt!B183</f>
        <v>0.57638733333333325</v>
      </c>
      <c r="E30" s="18">
        <f>Lektionsoversigt!B183</f>
        <v>0.57638733333333325</v>
      </c>
    </row>
    <row r="31" spans="1:11" x14ac:dyDescent="0.25">
      <c r="A31" s="37" t="s">
        <v>55</v>
      </c>
      <c r="B31" s="18">
        <f>Lektionsoversigt!C126</f>
        <v>0.69444213333333316</v>
      </c>
      <c r="C31" s="18">
        <f>Lektionsoversigt!C159</f>
        <v>0.71527533333333315</v>
      </c>
      <c r="D31" s="18">
        <f>Lektionsoversigt!C183</f>
        <v>0.65972013333333324</v>
      </c>
      <c r="E31" s="18">
        <f>E30+(90*Lektionsoversigt!H13)</f>
        <v>0.63888693333333324</v>
      </c>
    </row>
  </sheetData>
  <sheetProtection algorithmName="SHA-512" hashValue="sbTx2ek2sWhGlVfww5gkaLG9/aatueF/AaRHAaIi5pSxmwXer3csYl2ZoNLdbu5FfKzPHRwnZoHJUeXIWLpAbg==" saltValue="hXudfyWdYwhFwd+0RlgCMA==" spinCount="100000" sheet="1" objects="1" scenarios="1"/>
  <mergeCells count="18">
    <mergeCell ref="B9:E9"/>
    <mergeCell ref="B10:E10"/>
    <mergeCell ref="B11:E11"/>
    <mergeCell ref="B25:C25"/>
    <mergeCell ref="D25:E25"/>
    <mergeCell ref="B14:E14"/>
    <mergeCell ref="B12:E12"/>
    <mergeCell ref="B13:E13"/>
    <mergeCell ref="B17:E17"/>
    <mergeCell ref="B18:E18"/>
    <mergeCell ref="A21:C21"/>
    <mergeCell ref="D21:E21"/>
    <mergeCell ref="A22:C22"/>
    <mergeCell ref="D22:E22"/>
    <mergeCell ref="H25:I25"/>
    <mergeCell ref="J25:K25"/>
    <mergeCell ref="B19:E20"/>
    <mergeCell ref="F25:G25"/>
  </mergeCells>
  <hyperlinks>
    <hyperlink ref="D1" r:id="rId1" display="mailto:cfo@brs.dk" xr:uid="{00000000-0004-0000-0100-000000000000}"/>
  </hyperlinks>
  <pageMargins left="0.74803149606299213" right="0.74803149606299213" top="0.98425196850393704" bottom="0.98425196850393704" header="0" footer="0"/>
  <pageSetup paperSize="9" orientation="landscape" horizontalDpi="4294967293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Lektionsoversigt</vt:lpstr>
      <vt:lpstr>Anmeldelse NY</vt:lpstr>
    </vt:vector>
  </TitlesOfParts>
  <Company>Transporterhvervets UddannelsesRåd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Rep.flex-grund, kl. 1 + tank</dc:title>
  <dc:subject>ADR-uddannelserne</dc:subject>
  <dc:creator>sep</dc:creator>
  <cp:lastModifiedBy>Jørgen Gregersen</cp:lastModifiedBy>
  <cp:lastPrinted>2017-07-12T07:47:46Z</cp:lastPrinted>
  <dcterms:created xsi:type="dcterms:W3CDTF">2003-12-18T09:10:24Z</dcterms:created>
  <dcterms:modified xsi:type="dcterms:W3CDTF">2018-01-19T09:33:50Z</dcterms:modified>
</cp:coreProperties>
</file>